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Permanent\Library\website_docs\"/>
    </mc:Choice>
  </mc:AlternateContent>
  <xr:revisionPtr revIDLastSave="0" documentId="8_{F83840F9-7C21-4E94-BE90-58E52539A6FE}" xr6:coauthVersionLast="47" xr6:coauthVersionMax="47" xr10:uidLastSave="{00000000-0000-0000-0000-000000000000}"/>
  <bookViews>
    <workbookView xWindow="-110" yWindow="-110" windowWidth="19420" windowHeight="10420" activeTab="5" xr2:uid="{10C41674-D321-4832-B52B-9E17C0DCB8D4}"/>
  </bookViews>
  <sheets>
    <sheet name="Regular " sheetId="4" r:id="rId1"/>
    <sheet name="Short Period" sheetId="5" state="hidden" r:id="rId2"/>
    <sheet name="Mid year Start" sheetId="1" r:id="rId3"/>
    <sheet name="Mid Year Raise" sheetId="2" r:id="rId4"/>
    <sheet name="Mid Year Raises" sheetId="7" r:id="rId5"/>
    <sheet name="Payroll Errors" sheetId="8" r:id="rId6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7" l="1"/>
  <c r="B33" i="7"/>
  <c r="B29" i="7"/>
  <c r="B31" i="8"/>
  <c r="B30" i="8"/>
  <c r="E24" i="8"/>
  <c r="E23" i="8"/>
  <c r="E19" i="8"/>
  <c r="B17" i="8"/>
  <c r="B13" i="8"/>
  <c r="D13" i="8" s="1"/>
  <c r="C12" i="8"/>
  <c r="C17" i="8" s="1"/>
  <c r="B12" i="8"/>
  <c r="C34" i="8"/>
  <c r="C30" i="8"/>
  <c r="C31" i="8" s="1"/>
  <c r="C32" i="8" s="1"/>
  <c r="C21" i="8"/>
  <c r="C25" i="7"/>
  <c r="C21" i="7"/>
  <c r="B37" i="7"/>
  <c r="C20" i="2"/>
  <c r="B14" i="2"/>
  <c r="B19" i="7"/>
  <c r="C19" i="7"/>
  <c r="C29" i="7" s="1"/>
  <c r="B20" i="2"/>
  <c r="B16" i="2"/>
  <c r="C14" i="2"/>
  <c r="C12" i="5"/>
  <c r="C9" i="5"/>
  <c r="C31" i="2"/>
  <c r="B48" i="7"/>
  <c r="B49" i="7" s="1"/>
  <c r="B25" i="7"/>
  <c r="B21" i="7"/>
  <c r="C41" i="7"/>
  <c r="B23" i="8" l="1"/>
  <c r="D23" i="8" s="1"/>
  <c r="F23" i="8" s="1"/>
  <c r="C33" i="7"/>
  <c r="D17" i="8"/>
  <c r="F17" i="8" s="1"/>
  <c r="D12" i="8"/>
  <c r="F12" i="8" s="1"/>
  <c r="E30" i="8"/>
  <c r="F30" i="8" s="1"/>
  <c r="F36" i="8" s="1"/>
  <c r="D19" i="7"/>
  <c r="D14" i="2"/>
  <c r="D14" i="8" l="1"/>
  <c r="C18" i="8"/>
  <c r="B34" i="8"/>
  <c r="E34" i="8" s="1"/>
  <c r="E31" i="8"/>
  <c r="B32" i="8"/>
  <c r="E32" i="8" s="1"/>
  <c r="E14" i="2"/>
  <c r="B17" i="2"/>
  <c r="E19" i="7"/>
  <c r="B22" i="7"/>
  <c r="C19" i="8" l="1"/>
  <c r="C24" i="8"/>
  <c r="E14" i="8"/>
  <c r="F13" i="8"/>
  <c r="E36" i="8"/>
  <c r="G36" i="8" s="1"/>
  <c r="C26" i="7"/>
  <c r="C27" i="7" s="1"/>
  <c r="C30" i="7"/>
  <c r="C31" i="7" s="1"/>
  <c r="C52" i="7"/>
  <c r="C48" i="7"/>
  <c r="C49" i="7" s="1"/>
  <c r="C50" i="7" s="1"/>
  <c r="C22" i="7"/>
  <c r="C23" i="7" s="1"/>
  <c r="C15" i="5"/>
  <c r="C26" i="5"/>
  <c r="C22" i="5"/>
  <c r="C23" i="5" s="1"/>
  <c r="C24" i="5" s="1"/>
  <c r="B22" i="5"/>
  <c r="B9" i="5"/>
  <c r="C27" i="1"/>
  <c r="C23" i="1"/>
  <c r="C24" i="1" s="1"/>
  <c r="C25" i="1" s="1"/>
  <c r="B23" i="1"/>
  <c r="B24" i="1" s="1"/>
  <c r="B31" i="2"/>
  <c r="D31" i="2" s="1"/>
  <c r="C35" i="2"/>
  <c r="C24" i="2"/>
  <c r="F14" i="8" l="1"/>
  <c r="F15" i="8" s="1"/>
  <c r="B18" i="8" s="1"/>
  <c r="B24" i="8" s="1"/>
  <c r="G12" i="5"/>
  <c r="B32" i="2"/>
  <c r="D21" i="7"/>
  <c r="E21" i="7" s="1"/>
  <c r="D29" i="7"/>
  <c r="D22" i="7"/>
  <c r="D25" i="7"/>
  <c r="D48" i="7"/>
  <c r="E48" i="7" s="1"/>
  <c r="E54" i="7" s="1"/>
  <c r="D23" i="1"/>
  <c r="E23" i="1" s="1"/>
  <c r="E29" i="1" s="1"/>
  <c r="C13" i="5"/>
  <c r="D9" i="5"/>
  <c r="B12" i="5" s="1"/>
  <c r="B23" i="5"/>
  <c r="D22" i="5"/>
  <c r="E22" i="5" s="1"/>
  <c r="E28" i="5" s="1"/>
  <c r="C8" i="4"/>
  <c r="C9" i="4" s="1"/>
  <c r="B8" i="4"/>
  <c r="C12" i="4"/>
  <c r="B10" i="1"/>
  <c r="C16" i="1"/>
  <c r="B12" i="1"/>
  <c r="C10" i="1"/>
  <c r="C12" i="1" s="1"/>
  <c r="C13" i="1" s="1"/>
  <c r="C14" i="1" s="1"/>
  <c r="D18" i="8" l="1"/>
  <c r="D24" i="8" s="1"/>
  <c r="F24" i="8" s="1"/>
  <c r="F25" i="8" s="1"/>
  <c r="B19" i="8"/>
  <c r="B26" i="7"/>
  <c r="D26" i="7" s="1"/>
  <c r="B30" i="7" s="1"/>
  <c r="B23" i="7"/>
  <c r="D23" i="7" s="1"/>
  <c r="E25" i="7"/>
  <c r="E29" i="7"/>
  <c r="C34" i="7"/>
  <c r="C35" i="7" s="1"/>
  <c r="C37" i="7" s="1"/>
  <c r="D33" i="7"/>
  <c r="D49" i="7"/>
  <c r="B52" i="7"/>
  <c r="D52" i="7" s="1"/>
  <c r="B50" i="7"/>
  <c r="D50" i="7" s="1"/>
  <c r="D10" i="1"/>
  <c r="E10" i="1" s="1"/>
  <c r="E9" i="5"/>
  <c r="E17" i="5" s="1"/>
  <c r="D12" i="5"/>
  <c r="D23" i="5"/>
  <c r="B26" i="5"/>
  <c r="D26" i="5" s="1"/>
  <c r="B24" i="5"/>
  <c r="D24" i="5" s="1"/>
  <c r="B27" i="1"/>
  <c r="D27" i="1" s="1"/>
  <c r="D24" i="1"/>
  <c r="B25" i="1"/>
  <c r="D25" i="1" s="1"/>
  <c r="C10" i="4"/>
  <c r="D8" i="4"/>
  <c r="D12" i="1"/>
  <c r="B13" i="1" s="1"/>
  <c r="C21" i="2"/>
  <c r="C22" i="2" s="1"/>
  <c r="C16" i="2"/>
  <c r="C17" i="2" s="1"/>
  <c r="F18" i="8" l="1"/>
  <c r="B21" i="8" s="1"/>
  <c r="D19" i="8"/>
  <c r="B27" i="7"/>
  <c r="D27" i="7" s="1"/>
  <c r="D30" i="7"/>
  <c r="C38" i="7"/>
  <c r="C39" i="7" s="1"/>
  <c r="D37" i="7"/>
  <c r="E37" i="7" s="1"/>
  <c r="E33" i="7"/>
  <c r="D54" i="7"/>
  <c r="F54" i="7" s="1"/>
  <c r="B13" i="5"/>
  <c r="B15" i="5" s="1"/>
  <c r="D15" i="5" s="1"/>
  <c r="D28" i="5"/>
  <c r="F28" i="5" s="1"/>
  <c r="D29" i="1"/>
  <c r="F29" i="1" s="1"/>
  <c r="E8" i="4"/>
  <c r="E14" i="4" s="1"/>
  <c r="B9" i="4"/>
  <c r="B10" i="4" s="1"/>
  <c r="B12" i="4" s="1"/>
  <c r="E12" i="1"/>
  <c r="E18" i="1" s="1"/>
  <c r="B14" i="1"/>
  <c r="B16" i="1" s="1"/>
  <c r="D16" i="1" s="1"/>
  <c r="D13" i="1"/>
  <c r="C18" i="2"/>
  <c r="D20" i="2"/>
  <c r="E20" i="2" s="1"/>
  <c r="D16" i="2"/>
  <c r="E16" i="2" s="1"/>
  <c r="B34" i="7" l="1"/>
  <c r="B35" i="7" s="1"/>
  <c r="F19" i="8"/>
  <c r="E43" i="7"/>
  <c r="E26" i="2"/>
  <c r="D13" i="5"/>
  <c r="B31" i="7"/>
  <c r="D31" i="7" s="1"/>
  <c r="D17" i="5"/>
  <c r="F17" i="5" s="1"/>
  <c r="D17" i="2"/>
  <c r="B21" i="2" s="1"/>
  <c r="C32" i="2"/>
  <c r="B18" i="2"/>
  <c r="D9" i="4"/>
  <c r="D10" i="4"/>
  <c r="D12" i="4"/>
  <c r="D14" i="1"/>
  <c r="D18" i="1" s="1"/>
  <c r="F18" i="1" s="1"/>
  <c r="D34" i="7" l="1"/>
  <c r="D21" i="8"/>
  <c r="F21" i="8" s="1"/>
  <c r="D35" i="7"/>
  <c r="C33" i="2"/>
  <c r="B35" i="2"/>
  <c r="D35" i="2" s="1"/>
  <c r="D32" i="2"/>
  <c r="E31" i="2"/>
  <c r="E37" i="2" s="1"/>
  <c r="D18" i="2"/>
  <c r="D21" i="2"/>
  <c r="D14" i="4"/>
  <c r="F14" i="4" s="1"/>
  <c r="B22" i="2"/>
  <c r="B24" i="2" s="1"/>
  <c r="B38" i="7" l="1"/>
  <c r="B39" i="7" s="1"/>
  <c r="D39" i="7" s="1"/>
  <c r="G21" i="8"/>
  <c r="G25" i="8"/>
  <c r="D24" i="2"/>
  <c r="D22" i="2"/>
  <c r="D26" i="2" s="1"/>
  <c r="D38" i="7" l="1"/>
  <c r="B41" i="7" s="1"/>
  <c r="F44" i="7" s="1"/>
  <c r="D41" i="7" l="1"/>
  <c r="D43" i="7" s="1"/>
  <c r="F43" i="7" s="1"/>
  <c r="F26" i="2"/>
  <c r="B33" i="2" l="1"/>
  <c r="D33" i="2" s="1"/>
  <c r="D37" i="2" s="1"/>
  <c r="F37" i="2" s="1"/>
</calcChain>
</file>

<file path=xl/sharedStrings.xml><?xml version="1.0" encoding="utf-8"?>
<sst xmlns="http://schemas.openxmlformats.org/spreadsheetml/2006/main" count="185" uniqueCount="81">
  <si>
    <t>Factor</t>
  </si>
  <si>
    <t>PER MONTH</t>
  </si>
  <si>
    <t>ANNUAL</t>
  </si>
  <si>
    <t># of months</t>
  </si>
  <si>
    <t>New Salary</t>
  </si>
  <si>
    <t>Total deferral period</t>
  </si>
  <si>
    <t>Total Paid</t>
  </si>
  <si>
    <t>Salary Before Raise</t>
  </si>
  <si>
    <t>Salary After Raise</t>
  </si>
  <si>
    <t>Deferred Amount before Raise</t>
  </si>
  <si>
    <t>Deferred Amount after Raise (this year only)</t>
  </si>
  <si>
    <t>Pay Before Raise</t>
  </si>
  <si>
    <t>Pay After Raise</t>
  </si>
  <si>
    <t>Deferral Payback</t>
  </si>
  <si>
    <t>WITH SALARY DEFERRAL</t>
  </si>
  <si>
    <t>WITHOUT SALARY DEFERRAL</t>
  </si>
  <si>
    <t>NOTE:  Future assignment years will be different.  Use the Regular tab to calculate a full year deferral amount.</t>
  </si>
  <si>
    <t>Salary Before Deferral</t>
  </si>
  <si>
    <t>Salary After Deferral</t>
  </si>
  <si>
    <t>Pay After Deferral</t>
  </si>
  <si>
    <t>(for example, if the employee has Jul-May (11) assignment and started deferral on Dec 1. this would be 5)</t>
  </si>
  <si>
    <t>Total Salary</t>
  </si>
  <si>
    <t>Original salary</t>
  </si>
  <si>
    <t>Total Deferral Period</t>
  </si>
  <si>
    <t>Pay Periods to be Paid Before Raise</t>
  </si>
  <si>
    <t>Pay Periods to be Paid Before Deferral Start</t>
  </si>
  <si>
    <t>Salary</t>
  </si>
  <si>
    <t>Deferred Amount</t>
  </si>
  <si>
    <t>Pay after Deferral</t>
  </si>
  <si>
    <t>Total Annual Salary</t>
  </si>
  <si>
    <t>Periods to be paid without deferral</t>
  </si>
  <si>
    <t>(for example, if the employee has Jul-May (11) assignment and started working on Dec 1. this would be 6)</t>
  </si>
  <si>
    <t>Deferred Amount (this year only)</t>
  </si>
  <si>
    <t>Use Mid-Year Start Tab</t>
  </si>
  <si>
    <t>If employee has been paid on the</t>
  </si>
  <si>
    <t>assignment before the deferral starts.</t>
  </si>
  <si>
    <t>Use Short Period tab if</t>
  </si>
  <si>
    <t>the employee has not been paid</t>
  </si>
  <si>
    <t>on this position prior to starting</t>
  </si>
  <si>
    <t>the deferral.</t>
  </si>
  <si>
    <t>Salary After Raise #1</t>
  </si>
  <si>
    <t>Salary After Raise #2</t>
  </si>
  <si>
    <t>Salary After Raise #3</t>
  </si>
  <si>
    <t>Raise #1</t>
  </si>
  <si>
    <t>Pay Periods to be Paid Before Raise #1</t>
  </si>
  <si>
    <t>Raise #2</t>
  </si>
  <si>
    <t>Pay Periods to be Paid Before Raise #2</t>
  </si>
  <si>
    <t>Raise #3</t>
  </si>
  <si>
    <t>Pay Periods to be Paid Before Raise #3</t>
  </si>
  <si>
    <t>Pay Periods to be Paid Before Raise #4</t>
  </si>
  <si>
    <t>Raise #4</t>
  </si>
  <si>
    <t>(pay periods to be paid before raise example, if the employee has Jul-May (11) assignment and got a raise on Dec 1. this would be 5)</t>
  </si>
  <si>
    <t>total periods must be less than factor</t>
  </si>
  <si>
    <t>&lt;&lt;if no raise #2 use Mid Year Raise Tab</t>
  </si>
  <si>
    <t>&lt;&lt;if no raise #3 - leave blank</t>
  </si>
  <si>
    <t>&lt;&lt;if no raise #4 - leave blank</t>
  </si>
  <si>
    <t>Pay After Raise #1</t>
  </si>
  <si>
    <t>Pay After Raise #2</t>
  </si>
  <si>
    <t>Pay After Raise #3</t>
  </si>
  <si>
    <t>Pay After Raise #4</t>
  </si>
  <si>
    <t>enter 0 if not started mid-year</t>
  </si>
  <si>
    <t xml:space="preserve">Salary before Deferral </t>
  </si>
  <si>
    <t>(pay periods to be paid before deferral start example, if the employee has Jul-May (11) assignment and started deferral on Sep, this would be 2 Jul-Aug)</t>
  </si>
  <si>
    <t>(pay periods to be paid before raise example, if the employee has Jul-May (11) assignment and got a raise on Dec 1. this would be 5 Jul-Nov or 3 Sep-Nov in the deferral example above)</t>
  </si>
  <si>
    <t>Salary After Raise #4</t>
  </si>
  <si>
    <t>Current Salary</t>
  </si>
  <si>
    <t>Pay Periods remaining with Deferral</t>
  </si>
  <si>
    <t>(pay periods to remaining with deferral example, if the employee the employee has a 11 month assignment that ends in May and has been paid through March, the periods remaining would be 2-April and May)</t>
  </si>
  <si>
    <t>Base Pay</t>
  </si>
  <si>
    <t>Contact HR or Payroll for more information</t>
  </si>
  <si>
    <t>Base Pay - Previously Deferred Amount</t>
  </si>
  <si>
    <t>Adjustment</t>
  </si>
  <si>
    <t>Total</t>
  </si>
  <si>
    <t>Adjusted Total</t>
  </si>
  <si>
    <t>Total Available</t>
  </si>
  <si>
    <t>Total per Period (Including deferral payback period)</t>
  </si>
  <si>
    <t>Starting Base Pay</t>
  </si>
  <si>
    <t>Remaining Deferrals</t>
  </si>
  <si>
    <t>Total available for deferral payback</t>
  </si>
  <si>
    <t xml:space="preserve">Salary </t>
  </si>
  <si>
    <t>Pay Periods remaining before payback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</si>
</sst>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43" fontId="0" fillId="0" borderId="0" xfId="1" applyFont="1"/>
    <xf numFmtId="43" fontId="0" fillId="0" borderId="0" xfId="0" applyNumberFormat="1"/>
    <xf numFmtId="44" fontId="0" fillId="0" borderId="0" xfId="2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6" xfId="2" applyFont="1" applyBorder="1"/>
    <xf numFmtId="44" fontId="0" fillId="0" borderId="0" xfId="0" applyNumberFormat="1"/>
    <xf numFmtId="43" fontId="0" fillId="0" borderId="0" xfId="1" applyFont="1" applyBorder="1"/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/>
    <xf numFmtId="44" fontId="0" fillId="0" borderId="10" xfId="2" applyFont="1" applyBorder="1"/>
    <xf numFmtId="43" fontId="0" fillId="0" borderId="10" xfId="1" applyFont="1" applyBorder="1"/>
    <xf numFmtId="44" fontId="0" fillId="0" borderId="11" xfId="2" applyFont="1" applyBorder="1"/>
    <xf numFmtId="43" fontId="0" fillId="0" borderId="2" xfId="1" applyFont="1" applyBorder="1"/>
    <xf numFmtId="43" fontId="0" fillId="0" borderId="3" xfId="1" applyFont="1" applyBorder="1" applyAlignment="1">
      <alignment wrapText="1"/>
    </xf>
    <xf numFmtId="44" fontId="0" fillId="0" borderId="5" xfId="2" applyFont="1" applyBorder="1"/>
    <xf numFmtId="43" fontId="0" fillId="0" borderId="12" xfId="1" applyFont="1" applyBorder="1"/>
    <xf numFmtId="43" fontId="0" fillId="0" borderId="13" xfId="1" applyFont="1" applyBorder="1"/>
    <xf numFmtId="43" fontId="0" fillId="0" borderId="5" xfId="1" applyFont="1" applyBorder="1"/>
    <xf numFmtId="43" fontId="0" fillId="0" borderId="6" xfId="1" applyFont="1" applyBorder="1"/>
    <xf numFmtId="44" fontId="0" fillId="0" borderId="7" xfId="2" applyFont="1" applyBorder="1"/>
    <xf numFmtId="43" fontId="0" fillId="0" borderId="8" xfId="1" applyFont="1" applyBorder="1"/>
    <xf numFmtId="44" fontId="0" fillId="0" borderId="14" xfId="2" applyFont="1" applyBorder="1"/>
    <xf numFmtId="0" fontId="0" fillId="0" borderId="0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43" fontId="0" fillId="2" borderId="0" xfId="1" applyFont="1" applyFill="1" applyProtection="1">
      <protection locked="0"/>
    </xf>
    <xf numFmtId="0" fontId="0" fillId="2" borderId="0" xfId="1" applyNumberFormat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44" fontId="0" fillId="0" borderId="2" xfId="2" applyFont="1" applyBorder="1"/>
    <xf numFmtId="0" fontId="0" fillId="0" borderId="3" xfId="1" applyNumberFormat="1" applyFont="1" applyBorder="1" applyAlignment="1">
      <alignment horizontal="center"/>
    </xf>
    <xf numFmtId="44" fontId="0" fillId="0" borderId="9" xfId="2" applyFont="1" applyBorder="1"/>
    <xf numFmtId="44" fontId="0" fillId="0" borderId="15" xfId="2" applyFont="1" applyBorder="1"/>
    <xf numFmtId="44" fontId="0" fillId="0" borderId="3" xfId="2" applyFont="1" applyBorder="1"/>
    <xf numFmtId="44" fontId="0" fillId="0" borderId="0" xfId="2" applyFont="1" applyBorder="1"/>
    <xf numFmtId="44" fontId="0" fillId="0" borderId="8" xfId="2" applyFont="1" applyBorder="1"/>
    <xf numFmtId="0" fontId="0" fillId="0" borderId="1" xfId="0" applyBorder="1"/>
    <xf numFmtId="0" fontId="0" fillId="0" borderId="16" xfId="0" applyBorder="1"/>
    <xf numFmtId="14" fontId="0" fillId="0" borderId="0" xfId="0" applyNumberFormat="1"/>
    <xf numFmtId="0" fontId="0" fillId="0" borderId="17" xfId="0" applyBorder="1"/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0" borderId="20" xfId="0" applyBorder="1"/>
    <xf numFmtId="43" fontId="0" fillId="2" borderId="1" xfId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left" wrapText="1"/>
    </xf>
    <xf numFmtId="0" fontId="0" fillId="2" borderId="0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0" borderId="0" xfId="1" applyFont="1" applyProtection="1"/>
    <xf numFmtId="14" fontId="0" fillId="0" borderId="0" xfId="1" applyNumberFormat="1" applyFont="1" applyProtection="1"/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3" fontId="0" fillId="0" borderId="2" xfId="1" applyFont="1" applyBorder="1" applyProtection="1"/>
    <xf numFmtId="43" fontId="0" fillId="0" borderId="3" xfId="1" applyFont="1" applyBorder="1" applyAlignment="1" applyProtection="1">
      <alignment wrapText="1"/>
    </xf>
    <xf numFmtId="44" fontId="0" fillId="0" borderId="5" xfId="2" applyFont="1" applyBorder="1" applyProtection="1"/>
    <xf numFmtId="0" fontId="0" fillId="0" borderId="0" xfId="1" applyNumberFormat="1" applyFont="1" applyBorder="1" applyAlignment="1" applyProtection="1">
      <alignment horizontal="center"/>
    </xf>
    <xf numFmtId="43" fontId="0" fillId="0" borderId="0" xfId="1" applyFont="1" applyBorder="1" applyAlignment="1" applyProtection="1">
      <alignment horizontal="center"/>
    </xf>
    <xf numFmtId="44" fontId="0" fillId="0" borderId="10" xfId="2" applyFont="1" applyBorder="1" applyProtection="1"/>
    <xf numFmtId="43" fontId="0" fillId="0" borderId="12" xfId="1" applyFont="1" applyBorder="1" applyProtection="1"/>
    <xf numFmtId="0" fontId="0" fillId="0" borderId="1" xfId="1" applyNumberFormat="1" applyFont="1" applyBorder="1" applyAlignment="1" applyProtection="1">
      <alignment horizontal="center"/>
    </xf>
    <xf numFmtId="43" fontId="0" fillId="0" borderId="1" xfId="1" applyFont="1" applyBorder="1" applyAlignment="1" applyProtection="1">
      <alignment horizontal="center"/>
    </xf>
    <xf numFmtId="43" fontId="0" fillId="0" borderId="16" xfId="1" applyFont="1" applyBorder="1" applyProtection="1"/>
    <xf numFmtId="43" fontId="0" fillId="0" borderId="5" xfId="1" applyFont="1" applyBorder="1" applyProtection="1"/>
    <xf numFmtId="43" fontId="0" fillId="0" borderId="6" xfId="1" applyFont="1" applyBorder="1" applyProtection="1"/>
    <xf numFmtId="43" fontId="0" fillId="0" borderId="10" xfId="1" applyFont="1" applyBorder="1" applyProtection="1"/>
    <xf numFmtId="0" fontId="0" fillId="0" borderId="0" xfId="0" applyAlignment="1">
      <alignment wrapText="1"/>
    </xf>
    <xf numFmtId="44" fontId="0" fillId="3" borderId="6" xfId="2" applyFont="1" applyFill="1" applyBorder="1" applyProtection="1"/>
    <xf numFmtId="44" fontId="0" fillId="0" borderId="7" xfId="2" applyFont="1" applyBorder="1" applyProtection="1"/>
    <xf numFmtId="43" fontId="0" fillId="0" borderId="8" xfId="1" applyFont="1" applyBorder="1" applyProtection="1"/>
    <xf numFmtId="0" fontId="0" fillId="0" borderId="22" xfId="0" applyBorder="1"/>
    <xf numFmtId="0" fontId="0" fillId="0" borderId="15" xfId="0" applyBorder="1"/>
    <xf numFmtId="44" fontId="0" fillId="0" borderId="0" xfId="2" applyFont="1" applyProtection="1"/>
    <xf numFmtId="44" fontId="0" fillId="0" borderId="2" xfId="2" applyFont="1" applyBorder="1" applyProtection="1"/>
    <xf numFmtId="0" fontId="0" fillId="0" borderId="3" xfId="1" applyNumberFormat="1" applyFont="1" applyBorder="1" applyAlignment="1" applyProtection="1">
      <alignment horizontal="center"/>
    </xf>
    <xf numFmtId="44" fontId="0" fillId="0" borderId="3" xfId="2" applyFont="1" applyBorder="1" applyProtection="1"/>
    <xf numFmtId="44" fontId="0" fillId="0" borderId="9" xfId="2" applyFont="1" applyBorder="1" applyProtection="1"/>
    <xf numFmtId="43" fontId="0" fillId="0" borderId="0" xfId="1" applyFont="1" applyBorder="1" applyProtection="1"/>
    <xf numFmtId="44" fontId="0" fillId="0" borderId="0" xfId="2" applyFont="1" applyBorder="1" applyProtection="1"/>
    <xf numFmtId="44" fontId="0" fillId="0" borderId="8" xfId="2" applyFont="1" applyBorder="1" applyProtection="1"/>
    <xf numFmtId="44" fontId="0" fillId="0" borderId="15" xfId="2" applyFont="1" applyBorder="1" applyProtection="1"/>
    <xf numFmtId="43" fontId="0" fillId="2" borderId="18" xfId="1" applyFont="1" applyFill="1" applyBorder="1" applyProtection="1">
      <protection locked="0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/>
    <xf numFmtId="43" fontId="0" fillId="2" borderId="26" xfId="1" applyFont="1" applyFill="1" applyBorder="1" applyProtection="1">
      <protection locked="0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43" fontId="0" fillId="3" borderId="26" xfId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1254-7F0D-4F05-A124-F0BD435D361D}">
  <dimension ref="A1:G15"/>
  <sheetViews>
    <sheetView workbookViewId="0">
      <selection activeCell="L12" sqref="L12"/>
    </sheetView>
  </sheetViews>
  <sheetFormatPr defaultRowHeight="14.5" x14ac:dyDescent="0.35"/>
  <cols>
    <col min="1" max="1" width="28.81640625" customWidth="1"/>
    <col min="2" max="2" width="15.6328125" customWidth="1"/>
    <col min="3" max="3" width="10.453125" customWidth="1"/>
    <col min="4" max="4" width="12.36328125" customWidth="1"/>
    <col min="5" max="5" width="14.08984375" customWidth="1"/>
    <col min="6" max="6" width="10.6328125" bestFit="1" customWidth="1"/>
    <col min="7" max="7" width="9.54296875" bestFit="1" customWidth="1"/>
  </cols>
  <sheetData>
    <row r="1" spans="1:7" x14ac:dyDescent="0.35">
      <c r="A1" t="s">
        <v>21</v>
      </c>
      <c r="B1" s="28"/>
      <c r="G1" s="40">
        <v>44632</v>
      </c>
    </row>
    <row r="2" spans="1:7" x14ac:dyDescent="0.35">
      <c r="A2" t="s">
        <v>0</v>
      </c>
      <c r="B2" s="29"/>
    </row>
    <row r="3" spans="1:7" x14ac:dyDescent="0.35">
      <c r="A3" t="s">
        <v>5</v>
      </c>
      <c r="B3" s="29"/>
    </row>
    <row r="5" spans="1:7" ht="44" thickBot="1" x14ac:dyDescent="0.4">
      <c r="B5" s="98" t="s">
        <v>14</v>
      </c>
      <c r="C5" s="98"/>
      <c r="D5" s="98"/>
      <c r="E5" s="10" t="s">
        <v>15</v>
      </c>
    </row>
    <row r="6" spans="1:7" ht="29" x14ac:dyDescent="0.35">
      <c r="B6" s="16" t="s">
        <v>1</v>
      </c>
      <c r="C6" s="17" t="s">
        <v>3</v>
      </c>
      <c r="D6" s="4" t="s">
        <v>2</v>
      </c>
      <c r="E6" s="11" t="s">
        <v>2</v>
      </c>
    </row>
    <row r="7" spans="1:7" x14ac:dyDescent="0.35">
      <c r="B7" s="5"/>
      <c r="D7" s="6"/>
      <c r="E7" s="12"/>
    </row>
    <row r="8" spans="1:7" x14ac:dyDescent="0.35">
      <c r="A8" t="s">
        <v>26</v>
      </c>
      <c r="B8" s="18" t="e">
        <f>B1/B2</f>
        <v>#DIV/0!</v>
      </c>
      <c r="C8" s="26">
        <f>+B2</f>
        <v>0</v>
      </c>
      <c r="D8" s="7" t="e">
        <f>+B8*C8</f>
        <v>#DIV/0!</v>
      </c>
      <c r="E8" s="13" t="e">
        <f>+D8</f>
        <v>#DIV/0!</v>
      </c>
    </row>
    <row r="9" spans="1:7" x14ac:dyDescent="0.35">
      <c r="A9" t="s">
        <v>27</v>
      </c>
      <c r="B9" s="19" t="e">
        <f>B8-(+D8/(C9+C12))</f>
        <v>#DIV/0!</v>
      </c>
      <c r="C9" s="27">
        <f>+C8</f>
        <v>0</v>
      </c>
      <c r="D9" s="20" t="e">
        <f>+B9*C9</f>
        <v>#DIV/0!</v>
      </c>
      <c r="E9" s="14"/>
    </row>
    <row r="10" spans="1:7" x14ac:dyDescent="0.35">
      <c r="A10" t="s">
        <v>19</v>
      </c>
      <c r="B10" s="18" t="e">
        <f>+B8-B9</f>
        <v>#DIV/0!</v>
      </c>
      <c r="C10" s="26">
        <f>+C9</f>
        <v>0</v>
      </c>
      <c r="D10" s="22" t="e">
        <f>+B10*C10</f>
        <v>#DIV/0!</v>
      </c>
      <c r="E10" s="14"/>
    </row>
    <row r="11" spans="1:7" x14ac:dyDescent="0.35">
      <c r="B11" s="18"/>
      <c r="C11" s="26"/>
      <c r="D11" s="7"/>
      <c r="E11" s="13"/>
    </row>
    <row r="12" spans="1:7" x14ac:dyDescent="0.35">
      <c r="A12" t="s">
        <v>13</v>
      </c>
      <c r="B12" s="18" t="e">
        <f>+B10</f>
        <v>#DIV/0!</v>
      </c>
      <c r="C12" s="26">
        <f>+B3-B2</f>
        <v>0</v>
      </c>
      <c r="D12" s="7" t="e">
        <f>+B12*C12</f>
        <v>#DIV/0!</v>
      </c>
      <c r="E12" s="13"/>
    </row>
    <row r="13" spans="1:7" x14ac:dyDescent="0.35">
      <c r="A13" t="s">
        <v>6</v>
      </c>
      <c r="B13" s="18"/>
      <c r="C13" s="9"/>
      <c r="D13" s="6"/>
      <c r="E13" s="12"/>
    </row>
    <row r="14" spans="1:7" ht="15" thickBot="1" x14ac:dyDescent="0.4">
      <c r="B14" s="23"/>
      <c r="C14" s="24"/>
      <c r="D14" s="25" t="e">
        <f>+D10+D12</f>
        <v>#DIV/0!</v>
      </c>
      <c r="E14" s="15" t="e">
        <f>+E8</f>
        <v>#DIV/0!</v>
      </c>
      <c r="F14" s="1" t="e">
        <f>+D14-E14</f>
        <v>#DIV/0!</v>
      </c>
    </row>
    <row r="15" spans="1:7" x14ac:dyDescent="0.35">
      <c r="B15" s="3"/>
      <c r="C15" s="1"/>
      <c r="D15" s="3"/>
      <c r="E15" s="3"/>
    </row>
  </sheetData>
  <sheetProtection sheet="1" objects="1" scenarios="1"/>
  <mergeCells count="1"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C28A-BB56-4148-8D26-30F59ACF27FF}">
  <dimension ref="A1:I28"/>
  <sheetViews>
    <sheetView workbookViewId="0">
      <selection activeCell="A10" sqref="A10:XFD11"/>
    </sheetView>
  </sheetViews>
  <sheetFormatPr defaultRowHeight="14.5" x14ac:dyDescent="0.35"/>
  <cols>
    <col min="1" max="1" width="39.36328125" customWidth="1"/>
    <col min="2" max="2" width="15.6328125" customWidth="1"/>
    <col min="3" max="3" width="10.453125" customWidth="1"/>
    <col min="4" max="4" width="12.36328125" customWidth="1"/>
    <col min="5" max="5" width="14.08984375" customWidth="1"/>
    <col min="6" max="6" width="10.6328125" bestFit="1" customWidth="1"/>
    <col min="7" max="7" width="11.08984375" bestFit="1" customWidth="1"/>
    <col min="9" max="9" width="10.08984375" bestFit="1" customWidth="1"/>
  </cols>
  <sheetData>
    <row r="1" spans="1:9" x14ac:dyDescent="0.35">
      <c r="A1" t="s">
        <v>29</v>
      </c>
      <c r="B1" s="28">
        <v>225500</v>
      </c>
      <c r="E1" t="s">
        <v>33</v>
      </c>
      <c r="G1" s="40">
        <v>44979</v>
      </c>
    </row>
    <row r="2" spans="1:9" x14ac:dyDescent="0.35">
      <c r="A2" t="s">
        <v>0</v>
      </c>
      <c r="B2" s="29">
        <v>11</v>
      </c>
      <c r="E2" t="s">
        <v>34</v>
      </c>
    </row>
    <row r="3" spans="1:9" x14ac:dyDescent="0.35">
      <c r="A3" t="s">
        <v>5</v>
      </c>
      <c r="B3" s="29">
        <v>12</v>
      </c>
      <c r="E3" t="s">
        <v>35</v>
      </c>
    </row>
    <row r="4" spans="1:9" x14ac:dyDescent="0.35">
      <c r="A4" t="s">
        <v>30</v>
      </c>
      <c r="B4" s="29">
        <v>6</v>
      </c>
    </row>
    <row r="5" spans="1:9" ht="13.75" customHeight="1" x14ac:dyDescent="0.35">
      <c r="A5" t="s">
        <v>31</v>
      </c>
    </row>
    <row r="6" spans="1:9" ht="44" thickBot="1" x14ac:dyDescent="0.4">
      <c r="B6" s="98" t="s">
        <v>14</v>
      </c>
      <c r="C6" s="98"/>
      <c r="D6" s="98"/>
      <c r="E6" s="10" t="s">
        <v>15</v>
      </c>
    </row>
    <row r="7" spans="1:9" ht="29" x14ac:dyDescent="0.35">
      <c r="B7" s="16" t="s">
        <v>1</v>
      </c>
      <c r="C7" s="17" t="s">
        <v>3</v>
      </c>
      <c r="D7" s="4" t="s">
        <v>2</v>
      </c>
      <c r="E7" s="11" t="s">
        <v>2</v>
      </c>
    </row>
    <row r="8" spans="1:9" x14ac:dyDescent="0.35">
      <c r="B8" s="5"/>
      <c r="D8" s="6"/>
      <c r="E8" s="12"/>
    </row>
    <row r="9" spans="1:9" x14ac:dyDescent="0.35">
      <c r="A9" t="s">
        <v>26</v>
      </c>
      <c r="B9" s="18">
        <f>B1/B2</f>
        <v>20500</v>
      </c>
      <c r="C9" s="26">
        <f>+B4</f>
        <v>6</v>
      </c>
      <c r="D9" s="7">
        <f>+B9*C9</f>
        <v>123000</v>
      </c>
      <c r="E9" s="13">
        <f>+D9</f>
        <v>123000</v>
      </c>
    </row>
    <row r="10" spans="1:9" x14ac:dyDescent="0.35">
      <c r="B10" s="18"/>
      <c r="C10" s="26"/>
      <c r="D10" s="7"/>
      <c r="E10" s="13"/>
    </row>
    <row r="11" spans="1:9" x14ac:dyDescent="0.35">
      <c r="B11" s="18"/>
      <c r="C11" s="26"/>
      <c r="D11" s="7"/>
      <c r="E11" s="13"/>
    </row>
    <row r="12" spans="1:9" x14ac:dyDescent="0.35">
      <c r="A12" t="s">
        <v>32</v>
      </c>
      <c r="B12" s="19">
        <f>B9-(+D9/(C12+C15))</f>
        <v>0</v>
      </c>
      <c r="C12" s="27">
        <f>+B2-B4</f>
        <v>5</v>
      </c>
      <c r="D12" s="20">
        <f>+B12*C12</f>
        <v>0</v>
      </c>
      <c r="E12" s="14"/>
      <c r="G12" s="1">
        <f>+B9*0.833333333333333</f>
        <v>17083.330000000002</v>
      </c>
      <c r="I12" s="8"/>
    </row>
    <row r="13" spans="1:9" x14ac:dyDescent="0.35">
      <c r="A13" t="s">
        <v>19</v>
      </c>
      <c r="B13" s="18">
        <f>+B9-B12</f>
        <v>20500</v>
      </c>
      <c r="C13" s="26">
        <f>+C12</f>
        <v>5</v>
      </c>
      <c r="D13" s="22">
        <f>+B13*C13</f>
        <v>102500</v>
      </c>
      <c r="E13" s="14"/>
      <c r="G13" s="2"/>
    </row>
    <row r="14" spans="1:9" x14ac:dyDescent="0.35">
      <c r="B14" s="18"/>
      <c r="C14" s="26"/>
      <c r="D14" s="7"/>
      <c r="E14" s="13"/>
    </row>
    <row r="15" spans="1:9" x14ac:dyDescent="0.35">
      <c r="A15" t="s">
        <v>13</v>
      </c>
      <c r="B15" s="18">
        <f>+B13</f>
        <v>20500</v>
      </c>
      <c r="C15" s="26">
        <f>+B3-B2</f>
        <v>1</v>
      </c>
      <c r="D15" s="7">
        <f>+B15*C15</f>
        <v>20500</v>
      </c>
      <c r="E15" s="13"/>
    </row>
    <row r="16" spans="1:9" x14ac:dyDescent="0.35">
      <c r="A16" t="s">
        <v>6</v>
      </c>
      <c r="B16" s="18"/>
      <c r="C16" s="9"/>
      <c r="D16" s="6"/>
      <c r="E16" s="12"/>
    </row>
    <row r="17" spans="1:6" ht="15" thickBot="1" x14ac:dyDescent="0.4">
      <c r="B17" s="23"/>
      <c r="C17" s="24"/>
      <c r="D17" s="25">
        <f>+D13+D15</f>
        <v>123000</v>
      </c>
      <c r="E17" s="15">
        <f>+E9+E13</f>
        <v>123000</v>
      </c>
      <c r="F17" s="1">
        <f>+D17-E17</f>
        <v>0</v>
      </c>
    </row>
    <row r="18" spans="1:6" x14ac:dyDescent="0.35">
      <c r="B18" s="3"/>
      <c r="C18" s="1"/>
      <c r="D18" s="3"/>
      <c r="E18" s="3"/>
    </row>
    <row r="19" spans="1:6" x14ac:dyDescent="0.35">
      <c r="A19" t="s">
        <v>16</v>
      </c>
    </row>
    <row r="21" spans="1:6" ht="44" thickBot="1" x14ac:dyDescent="0.4">
      <c r="B21" s="99" t="s">
        <v>14</v>
      </c>
      <c r="C21" s="99"/>
      <c r="D21" s="99"/>
      <c r="E21" s="10" t="s">
        <v>15</v>
      </c>
    </row>
    <row r="22" spans="1:6" x14ac:dyDescent="0.35">
      <c r="A22" t="s">
        <v>26</v>
      </c>
      <c r="B22" s="31">
        <f>+B1/B2</f>
        <v>20500</v>
      </c>
      <c r="C22" s="32">
        <f>+B2</f>
        <v>11</v>
      </c>
      <c r="D22" s="35">
        <f>+B22*C22</f>
        <v>225500</v>
      </c>
      <c r="E22" s="33">
        <f>+D22</f>
        <v>225500</v>
      </c>
    </row>
    <row r="23" spans="1:6" x14ac:dyDescent="0.35">
      <c r="A23" t="s">
        <v>27</v>
      </c>
      <c r="B23" s="21">
        <f>B22-(B1/B3)</f>
        <v>1708.33</v>
      </c>
      <c r="C23" s="26">
        <f>+C22</f>
        <v>11</v>
      </c>
      <c r="D23" s="9">
        <f>+B23*C23</f>
        <v>18791.63</v>
      </c>
      <c r="E23" s="14"/>
    </row>
    <row r="24" spans="1:6" x14ac:dyDescent="0.35">
      <c r="A24" t="s">
        <v>28</v>
      </c>
      <c r="B24" s="18">
        <f>+B22-B23</f>
        <v>18791.669999999998</v>
      </c>
      <c r="C24" s="26">
        <f>+C23</f>
        <v>11</v>
      </c>
      <c r="D24" s="9">
        <f>+B24*C24</f>
        <v>206708.37</v>
      </c>
      <c r="E24" s="14"/>
    </row>
    <row r="25" spans="1:6" x14ac:dyDescent="0.35">
      <c r="B25" s="18"/>
      <c r="C25" s="26"/>
      <c r="D25" s="36"/>
      <c r="E25" s="13"/>
    </row>
    <row r="26" spans="1:6" x14ac:dyDescent="0.35">
      <c r="A26" t="s">
        <v>13</v>
      </c>
      <c r="B26" s="18">
        <f>+B23*C23/C26</f>
        <v>18791.63</v>
      </c>
      <c r="C26" s="26">
        <f>+B3-B2</f>
        <v>1</v>
      </c>
      <c r="D26" s="36">
        <f>+B26*C26</f>
        <v>18791.63</v>
      </c>
      <c r="E26" s="13"/>
      <c r="F26" s="1"/>
    </row>
    <row r="27" spans="1:6" x14ac:dyDescent="0.35">
      <c r="B27" s="18"/>
      <c r="C27" s="9"/>
      <c r="D27" s="38"/>
      <c r="E27" s="39"/>
    </row>
    <row r="28" spans="1:6" ht="15" thickBot="1" x14ac:dyDescent="0.4">
      <c r="A28" t="s">
        <v>6</v>
      </c>
      <c r="B28" s="23"/>
      <c r="C28" s="24"/>
      <c r="D28" s="37">
        <f>+D24+D26</f>
        <v>225500</v>
      </c>
      <c r="E28" s="34">
        <f>+E22</f>
        <v>225500</v>
      </c>
      <c r="F28" s="1">
        <f>+D28-E28</f>
        <v>0</v>
      </c>
    </row>
  </sheetData>
  <mergeCells count="2">
    <mergeCell ref="B6:D6"/>
    <mergeCell ref="B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D5B2-D598-4EF6-A9E6-561474A1C2D0}">
  <sheetPr codeName="Sheet1"/>
  <dimension ref="A1:I29"/>
  <sheetViews>
    <sheetView workbookViewId="0">
      <selection activeCell="B4" sqref="B1:B4"/>
    </sheetView>
  </sheetViews>
  <sheetFormatPr defaultRowHeight="14.5" x14ac:dyDescent="0.35"/>
  <cols>
    <col min="1" max="1" width="39.36328125" customWidth="1"/>
    <col min="2" max="2" width="15.6328125" customWidth="1"/>
    <col min="3" max="3" width="10.453125" customWidth="1"/>
    <col min="4" max="4" width="12.36328125" customWidth="1"/>
    <col min="5" max="5" width="14.08984375" customWidth="1"/>
    <col min="6" max="6" width="10.6328125" bestFit="1" customWidth="1"/>
    <col min="7" max="7" width="11.08984375" bestFit="1" customWidth="1"/>
    <col min="9" max="9" width="10.08984375" bestFit="1" customWidth="1"/>
  </cols>
  <sheetData>
    <row r="1" spans="1:9" x14ac:dyDescent="0.35">
      <c r="A1" t="s">
        <v>21</v>
      </c>
      <c r="B1" s="28"/>
      <c r="E1" t="s">
        <v>36</v>
      </c>
      <c r="G1" s="40">
        <v>45016</v>
      </c>
    </row>
    <row r="2" spans="1:9" x14ac:dyDescent="0.35">
      <c r="A2" t="s">
        <v>0</v>
      </c>
      <c r="B2" s="29"/>
      <c r="E2" t="s">
        <v>37</v>
      </c>
    </row>
    <row r="3" spans="1:9" x14ac:dyDescent="0.35">
      <c r="A3" t="s">
        <v>5</v>
      </c>
      <c r="B3" s="29"/>
      <c r="E3" t="s">
        <v>38</v>
      </c>
    </row>
    <row r="4" spans="1:9" x14ac:dyDescent="0.35">
      <c r="A4" t="s">
        <v>25</v>
      </c>
      <c r="B4" s="29"/>
      <c r="E4" t="s">
        <v>39</v>
      </c>
    </row>
    <row r="5" spans="1:9" x14ac:dyDescent="0.35">
      <c r="A5" t="s">
        <v>20</v>
      </c>
    </row>
    <row r="7" spans="1:9" ht="44" thickBot="1" x14ac:dyDescent="0.4">
      <c r="B7" s="98" t="s">
        <v>14</v>
      </c>
      <c r="C7" s="98"/>
      <c r="D7" s="98"/>
      <c r="E7" s="10" t="s">
        <v>15</v>
      </c>
    </row>
    <row r="8" spans="1:9" ht="29" x14ac:dyDescent="0.35">
      <c r="B8" s="16" t="s">
        <v>1</v>
      </c>
      <c r="C8" s="17" t="s">
        <v>3</v>
      </c>
      <c r="D8" s="4" t="s">
        <v>2</v>
      </c>
      <c r="E8" s="11" t="s">
        <v>2</v>
      </c>
    </row>
    <row r="9" spans="1:9" x14ac:dyDescent="0.35">
      <c r="B9" s="5"/>
      <c r="D9" s="6"/>
      <c r="E9" s="12"/>
    </row>
    <row r="10" spans="1:9" x14ac:dyDescent="0.35">
      <c r="A10" t="s">
        <v>17</v>
      </c>
      <c r="B10" s="18">
        <f>+B1/9</f>
        <v>0</v>
      </c>
      <c r="C10" s="26">
        <f>B4</f>
        <v>0</v>
      </c>
      <c r="D10" s="7">
        <f>+B10*C10</f>
        <v>0</v>
      </c>
      <c r="E10" s="13">
        <f>+D10</f>
        <v>0</v>
      </c>
      <c r="G10" s="8"/>
    </row>
    <row r="11" spans="1:9" x14ac:dyDescent="0.35">
      <c r="B11" s="21"/>
      <c r="C11" s="26"/>
      <c r="D11" s="22"/>
      <c r="E11" s="14"/>
    </row>
    <row r="12" spans="1:9" x14ac:dyDescent="0.35">
      <c r="A12" t="s">
        <v>18</v>
      </c>
      <c r="B12" s="18" t="e">
        <f>B1/B2</f>
        <v>#DIV/0!</v>
      </c>
      <c r="C12" s="26">
        <f>+B2-C10</f>
        <v>0</v>
      </c>
      <c r="D12" s="7" t="e">
        <f>+B12*C12</f>
        <v>#DIV/0!</v>
      </c>
      <c r="E12" s="13" t="e">
        <f>+D12</f>
        <v>#DIV/0!</v>
      </c>
    </row>
    <row r="13" spans="1:9" x14ac:dyDescent="0.35">
      <c r="A13" t="s">
        <v>32</v>
      </c>
      <c r="B13" s="19" t="e">
        <f>B12-(+D12/(C13+C16))</f>
        <v>#DIV/0!</v>
      </c>
      <c r="C13" s="27">
        <f>+C12</f>
        <v>0</v>
      </c>
      <c r="D13" s="20" t="e">
        <f>+B13*C13</f>
        <v>#DIV/0!</v>
      </c>
      <c r="E13" s="14"/>
      <c r="G13" s="1"/>
      <c r="I13" s="8"/>
    </row>
    <row r="14" spans="1:9" x14ac:dyDescent="0.35">
      <c r="A14" t="s">
        <v>19</v>
      </c>
      <c r="B14" s="18" t="e">
        <f>+B12-B13</f>
        <v>#DIV/0!</v>
      </c>
      <c r="C14" s="26">
        <f>+C13</f>
        <v>0</v>
      </c>
      <c r="D14" s="22" t="e">
        <f>+B14*C14</f>
        <v>#DIV/0!</v>
      </c>
      <c r="E14" s="14"/>
      <c r="G14" s="2"/>
    </row>
    <row r="15" spans="1:9" x14ac:dyDescent="0.35">
      <c r="B15" s="18"/>
      <c r="C15" s="26"/>
      <c r="D15" s="7"/>
      <c r="E15" s="13"/>
    </row>
    <row r="16" spans="1:9" x14ac:dyDescent="0.35">
      <c r="A16" t="s">
        <v>13</v>
      </c>
      <c r="B16" s="18" t="e">
        <f>+B14</f>
        <v>#DIV/0!</v>
      </c>
      <c r="C16" s="26">
        <f>+B3-B2</f>
        <v>0</v>
      </c>
      <c r="D16" s="7" t="e">
        <f>+B16*C16</f>
        <v>#DIV/0!</v>
      </c>
      <c r="E16" s="13"/>
    </row>
    <row r="17" spans="1:6" x14ac:dyDescent="0.35">
      <c r="A17" t="s">
        <v>6</v>
      </c>
      <c r="B17" s="18"/>
      <c r="C17" s="9"/>
      <c r="D17" s="6"/>
      <c r="E17" s="12"/>
    </row>
    <row r="18" spans="1:6" ht="15" thickBot="1" x14ac:dyDescent="0.4">
      <c r="B18" s="23"/>
      <c r="C18" s="24"/>
      <c r="D18" s="25" t="e">
        <f>+D10+D14+D16</f>
        <v>#DIV/0!</v>
      </c>
      <c r="E18" s="15" t="e">
        <f>+E10+E12+E14</f>
        <v>#DIV/0!</v>
      </c>
      <c r="F18" s="1" t="e">
        <f>+D18-E18</f>
        <v>#DIV/0!</v>
      </c>
    </row>
    <row r="19" spans="1:6" x14ac:dyDescent="0.35">
      <c r="B19" s="3"/>
      <c r="C19" s="1"/>
      <c r="D19" s="3"/>
      <c r="E19" s="3"/>
    </row>
    <row r="20" spans="1:6" x14ac:dyDescent="0.35">
      <c r="A20" t="s">
        <v>16</v>
      </c>
    </row>
    <row r="22" spans="1:6" ht="44" thickBot="1" x14ac:dyDescent="0.4">
      <c r="B22" s="99" t="s">
        <v>14</v>
      </c>
      <c r="C22" s="99"/>
      <c r="D22" s="99"/>
      <c r="E22" s="10" t="s">
        <v>15</v>
      </c>
    </row>
    <row r="23" spans="1:6" x14ac:dyDescent="0.35">
      <c r="A23" t="s">
        <v>26</v>
      </c>
      <c r="B23" s="31" t="e">
        <f>+B1/B2</f>
        <v>#DIV/0!</v>
      </c>
      <c r="C23" s="32">
        <f>+B2</f>
        <v>0</v>
      </c>
      <c r="D23" s="35" t="e">
        <f>+B23*C23</f>
        <v>#DIV/0!</v>
      </c>
      <c r="E23" s="33" t="e">
        <f>+D23</f>
        <v>#DIV/0!</v>
      </c>
    </row>
    <row r="24" spans="1:6" x14ac:dyDescent="0.35">
      <c r="A24" t="s">
        <v>27</v>
      </c>
      <c r="B24" s="21" t="e">
        <f>B23-(B1/B3)</f>
        <v>#DIV/0!</v>
      </c>
      <c r="C24" s="26">
        <f>+C23</f>
        <v>0</v>
      </c>
      <c r="D24" s="9" t="e">
        <f>+B24*C24</f>
        <v>#DIV/0!</v>
      </c>
      <c r="E24" s="14"/>
    </row>
    <row r="25" spans="1:6" x14ac:dyDescent="0.35">
      <c r="A25" t="s">
        <v>28</v>
      </c>
      <c r="B25" s="18" t="e">
        <f>+B23-B24</f>
        <v>#DIV/0!</v>
      </c>
      <c r="C25" s="26">
        <f>+C24</f>
        <v>0</v>
      </c>
      <c r="D25" s="9" t="e">
        <f>+B25*C25</f>
        <v>#DIV/0!</v>
      </c>
      <c r="E25" s="14"/>
    </row>
    <row r="26" spans="1:6" x14ac:dyDescent="0.35">
      <c r="B26" s="18"/>
      <c r="C26" s="26"/>
      <c r="D26" s="36"/>
      <c r="E26" s="13"/>
    </row>
    <row r="27" spans="1:6" x14ac:dyDescent="0.35">
      <c r="A27" t="s">
        <v>13</v>
      </c>
      <c r="B27" s="18" t="e">
        <f>+B24*C24/C27</f>
        <v>#DIV/0!</v>
      </c>
      <c r="C27" s="26">
        <f>+B3-B2</f>
        <v>0</v>
      </c>
      <c r="D27" s="36" t="e">
        <f>+B27*C27</f>
        <v>#DIV/0!</v>
      </c>
      <c r="E27" s="13"/>
      <c r="F27" s="1"/>
    </row>
    <row r="28" spans="1:6" x14ac:dyDescent="0.35">
      <c r="B28" s="18"/>
      <c r="C28" s="9"/>
      <c r="D28" s="38"/>
      <c r="E28" s="39"/>
    </row>
    <row r="29" spans="1:6" ht="15" thickBot="1" x14ac:dyDescent="0.4">
      <c r="A29" t="s">
        <v>6</v>
      </c>
      <c r="B29" s="23"/>
      <c r="C29" s="24"/>
      <c r="D29" s="37" t="e">
        <f>+D25+D27</f>
        <v>#DIV/0!</v>
      </c>
      <c r="E29" s="34" t="e">
        <f>+E23</f>
        <v>#DIV/0!</v>
      </c>
      <c r="F29" s="1" t="e">
        <f>+D29-E29</f>
        <v>#DIV/0!</v>
      </c>
    </row>
  </sheetData>
  <sheetProtection sheet="1" objects="1" scenarios="1"/>
  <mergeCells count="2">
    <mergeCell ref="B7:D7"/>
    <mergeCell ref="B22:D22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B07F-0D6B-42B9-AF65-3091EEFE7AAC}">
  <sheetPr codeName="Sheet2"/>
  <dimension ref="A1:J46"/>
  <sheetViews>
    <sheetView zoomScale="85" zoomScaleNormal="85" workbookViewId="0">
      <selection activeCell="B1" sqref="B1:B6"/>
    </sheetView>
  </sheetViews>
  <sheetFormatPr defaultRowHeight="14.5" x14ac:dyDescent="0.35"/>
  <cols>
    <col min="1" max="1" width="37.08984375" customWidth="1"/>
    <col min="2" max="2" width="15.6328125" customWidth="1"/>
    <col min="3" max="3" width="10.453125" customWidth="1"/>
    <col min="4" max="5" width="12.6328125" bestFit="1" customWidth="1"/>
    <col min="6" max="6" width="6.54296875" customWidth="1"/>
    <col min="7" max="7" width="9.54296875" bestFit="1" customWidth="1"/>
    <col min="9" max="9" width="11.08984375" bestFit="1" customWidth="1"/>
  </cols>
  <sheetData>
    <row r="1" spans="1:7" x14ac:dyDescent="0.35">
      <c r="A1" t="s">
        <v>0</v>
      </c>
      <c r="B1" s="29"/>
    </row>
    <row r="2" spans="1:7" x14ac:dyDescent="0.35">
      <c r="A2" t="s">
        <v>23</v>
      </c>
      <c r="B2" s="30"/>
    </row>
    <row r="3" spans="1:7" x14ac:dyDescent="0.35">
      <c r="A3" t="s">
        <v>25</v>
      </c>
      <c r="B3" s="29"/>
      <c r="C3" t="s">
        <v>60</v>
      </c>
    </row>
    <row r="4" spans="1:7" x14ac:dyDescent="0.35">
      <c r="A4" t="s">
        <v>22</v>
      </c>
      <c r="B4" s="28"/>
      <c r="G4" s="40">
        <v>45015</v>
      </c>
    </row>
    <row r="5" spans="1:7" x14ac:dyDescent="0.35">
      <c r="A5" t="s">
        <v>24</v>
      </c>
      <c r="B5" s="29"/>
    </row>
    <row r="6" spans="1:7" x14ac:dyDescent="0.35">
      <c r="A6" t="s">
        <v>4</v>
      </c>
      <c r="B6" s="28"/>
    </row>
    <row r="7" spans="1:7" x14ac:dyDescent="0.35">
      <c r="A7" s="100" t="s">
        <v>62</v>
      </c>
      <c r="B7" s="100"/>
      <c r="C7" s="100"/>
      <c r="D7" s="100"/>
      <c r="E7" s="100"/>
      <c r="F7" s="100"/>
    </row>
    <row r="8" spans="1:7" x14ac:dyDescent="0.35">
      <c r="A8" s="100"/>
      <c r="B8" s="100"/>
      <c r="C8" s="100"/>
      <c r="D8" s="100"/>
      <c r="E8" s="100"/>
      <c r="F8" s="100"/>
    </row>
    <row r="9" spans="1:7" x14ac:dyDescent="0.35">
      <c r="A9" s="100" t="s">
        <v>63</v>
      </c>
      <c r="B9" s="100"/>
      <c r="C9" s="100"/>
      <c r="D9" s="100"/>
      <c r="E9" s="100"/>
      <c r="F9" s="100"/>
    </row>
    <row r="10" spans="1:7" x14ac:dyDescent="0.35">
      <c r="A10" s="100"/>
      <c r="B10" s="100"/>
      <c r="C10" s="100"/>
      <c r="D10" s="100"/>
      <c r="E10" s="100"/>
      <c r="F10" s="100"/>
    </row>
    <row r="11" spans="1:7" ht="44" thickBot="1" x14ac:dyDescent="0.4">
      <c r="B11" s="98" t="s">
        <v>14</v>
      </c>
      <c r="C11" s="98"/>
      <c r="D11" s="98"/>
      <c r="E11" s="10" t="s">
        <v>15</v>
      </c>
    </row>
    <row r="12" spans="1:7" ht="29" x14ac:dyDescent="0.35">
      <c r="B12" s="16" t="s">
        <v>1</v>
      </c>
      <c r="C12" s="17" t="s">
        <v>3</v>
      </c>
      <c r="D12" s="4" t="s">
        <v>2</v>
      </c>
      <c r="E12" s="11" t="s">
        <v>2</v>
      </c>
    </row>
    <row r="13" spans="1:7" x14ac:dyDescent="0.35">
      <c r="B13" s="5"/>
      <c r="D13" s="6"/>
      <c r="E13" s="12"/>
    </row>
    <row r="14" spans="1:7" x14ac:dyDescent="0.35">
      <c r="A14" t="s">
        <v>61</v>
      </c>
      <c r="B14" s="18" t="e">
        <f>+B4/B1</f>
        <v>#DIV/0!</v>
      </c>
      <c r="C14" s="26">
        <f>B3</f>
        <v>0</v>
      </c>
      <c r="D14" s="7" t="e">
        <f>+B14*C14</f>
        <v>#DIV/0!</v>
      </c>
      <c r="E14" s="13" t="e">
        <f>+D14</f>
        <v>#DIV/0!</v>
      </c>
    </row>
    <row r="15" spans="1:7" x14ac:dyDescent="0.35">
      <c r="B15" s="5"/>
      <c r="D15" s="6"/>
      <c r="E15" s="12"/>
    </row>
    <row r="16" spans="1:7" x14ac:dyDescent="0.35">
      <c r="A16" t="s">
        <v>7</v>
      </c>
      <c r="B16" s="18" t="e">
        <f>+B4/B1</f>
        <v>#DIV/0!</v>
      </c>
      <c r="C16" s="26">
        <f>B5</f>
        <v>0</v>
      </c>
      <c r="D16" s="7" t="e">
        <f>+B16*C16</f>
        <v>#DIV/0!</v>
      </c>
      <c r="E16" s="13" t="e">
        <f>+D16</f>
        <v>#DIV/0!</v>
      </c>
    </row>
    <row r="17" spans="1:10" x14ac:dyDescent="0.35">
      <c r="A17" t="s">
        <v>9</v>
      </c>
      <c r="B17" s="19" t="e">
        <f>B16-(+B4-D14)/(B2-B3)</f>
        <v>#DIV/0!</v>
      </c>
      <c r="C17" s="27">
        <f>+C16</f>
        <v>0</v>
      </c>
      <c r="D17" s="20" t="e">
        <f>+B17*C17</f>
        <v>#DIV/0!</v>
      </c>
      <c r="E17" s="14"/>
      <c r="I17" s="1"/>
      <c r="J17" s="1"/>
    </row>
    <row r="18" spans="1:10" x14ac:dyDescent="0.35">
      <c r="A18" t="s">
        <v>11</v>
      </c>
      <c r="B18" s="21" t="e">
        <f>+B16-B17</f>
        <v>#DIV/0!</v>
      </c>
      <c r="C18" s="26">
        <f>+C17</f>
        <v>0</v>
      </c>
      <c r="D18" s="22" t="e">
        <f>+B18*C18</f>
        <v>#DIV/0!</v>
      </c>
      <c r="E18" s="14"/>
      <c r="I18" s="1"/>
      <c r="J18" s="1"/>
    </row>
    <row r="19" spans="1:10" x14ac:dyDescent="0.35">
      <c r="B19" s="21"/>
      <c r="C19" s="26"/>
      <c r="D19" s="22"/>
      <c r="E19" s="14"/>
      <c r="I19" s="1"/>
      <c r="J19" s="1"/>
    </row>
    <row r="20" spans="1:10" x14ac:dyDescent="0.35">
      <c r="A20" t="s">
        <v>8</v>
      </c>
      <c r="B20" s="18" t="e">
        <f>B6/B1</f>
        <v>#DIV/0!</v>
      </c>
      <c r="C20" s="26">
        <f>+B1-B5-B3</f>
        <v>0</v>
      </c>
      <c r="D20" s="7" t="e">
        <f>+B20*C20</f>
        <v>#DIV/0!</v>
      </c>
      <c r="E20" s="13" t="e">
        <f>+D20</f>
        <v>#DIV/0!</v>
      </c>
      <c r="I20" s="1"/>
      <c r="J20" s="1"/>
    </row>
    <row r="21" spans="1:10" x14ac:dyDescent="0.35">
      <c r="A21" t="s">
        <v>10</v>
      </c>
      <c r="B21" s="19" t="e">
        <f>+B20-((D17+D20)/(B2-B5-B3))</f>
        <v>#DIV/0!</v>
      </c>
      <c r="C21" s="27">
        <f>+C20</f>
        <v>0</v>
      </c>
      <c r="D21" s="20" t="e">
        <f>+B21*C21</f>
        <v>#DIV/0!</v>
      </c>
      <c r="E21" s="14"/>
      <c r="I21" s="1"/>
      <c r="J21" s="1"/>
    </row>
    <row r="22" spans="1:10" x14ac:dyDescent="0.35">
      <c r="A22" t="s">
        <v>12</v>
      </c>
      <c r="B22" s="18" t="e">
        <f>+B20-B21</f>
        <v>#DIV/0!</v>
      </c>
      <c r="C22" s="26">
        <f>+C21</f>
        <v>0</v>
      </c>
      <c r="D22" s="22" t="e">
        <f>+B22*C22</f>
        <v>#DIV/0!</v>
      </c>
      <c r="E22" s="14"/>
      <c r="I22" s="1"/>
      <c r="J22" s="1"/>
    </row>
    <row r="23" spans="1:10" x14ac:dyDescent="0.35">
      <c r="B23" s="18"/>
      <c r="C23" s="26"/>
      <c r="D23" s="7"/>
      <c r="E23" s="13"/>
      <c r="I23" s="1"/>
      <c r="J23" s="1"/>
    </row>
    <row r="24" spans="1:10" x14ac:dyDescent="0.35">
      <c r="A24" t="s">
        <v>13</v>
      </c>
      <c r="B24" s="18" t="e">
        <f>+B22</f>
        <v>#DIV/0!</v>
      </c>
      <c r="C24" s="26">
        <f>+B2-B1</f>
        <v>0</v>
      </c>
      <c r="D24" s="7" t="e">
        <f>+B24*C24</f>
        <v>#DIV/0!</v>
      </c>
      <c r="E24" s="13"/>
      <c r="I24" s="1"/>
      <c r="J24" s="1"/>
    </row>
    <row r="25" spans="1:10" x14ac:dyDescent="0.35">
      <c r="B25" s="18"/>
      <c r="C25" s="9"/>
      <c r="D25" s="6"/>
      <c r="E25" s="12"/>
      <c r="I25" s="1"/>
      <c r="J25" s="1"/>
    </row>
    <row r="26" spans="1:10" ht="15" thickBot="1" x14ac:dyDescent="0.4">
      <c r="A26" t="s">
        <v>6</v>
      </c>
      <c r="B26" s="23"/>
      <c r="C26" s="24"/>
      <c r="D26" s="25" t="e">
        <f>+D18+D22+D24+D14</f>
        <v>#DIV/0!</v>
      </c>
      <c r="E26" s="15" t="e">
        <f>+E16+E20+E14</f>
        <v>#DIV/0!</v>
      </c>
      <c r="F26" s="1" t="e">
        <f>+D26-E26</f>
        <v>#DIV/0!</v>
      </c>
      <c r="I26" s="1"/>
      <c r="J26" s="1"/>
    </row>
    <row r="27" spans="1:10" x14ac:dyDescent="0.35">
      <c r="B27" s="3"/>
      <c r="C27" s="1"/>
      <c r="D27" s="3"/>
      <c r="E27" s="3"/>
      <c r="I27" s="1"/>
      <c r="J27" s="1"/>
    </row>
    <row r="28" spans="1:10" x14ac:dyDescent="0.35">
      <c r="A28" t="s">
        <v>16</v>
      </c>
    </row>
    <row r="29" spans="1:10" x14ac:dyDescent="0.35">
      <c r="B29" s="3"/>
      <c r="C29" s="1"/>
      <c r="D29" s="3"/>
      <c r="E29" s="3"/>
    </row>
    <row r="30" spans="1:10" ht="44" thickBot="1" x14ac:dyDescent="0.4">
      <c r="B30" s="99" t="s">
        <v>14</v>
      </c>
      <c r="C30" s="99"/>
      <c r="D30" s="99"/>
      <c r="E30" s="10" t="s">
        <v>15</v>
      </c>
    </row>
    <row r="31" spans="1:10" x14ac:dyDescent="0.35">
      <c r="A31" t="s">
        <v>8</v>
      </c>
      <c r="B31" s="31" t="e">
        <f>+B6/B1</f>
        <v>#DIV/0!</v>
      </c>
      <c r="C31" s="32">
        <f>B1</f>
        <v>0</v>
      </c>
      <c r="D31" s="35" t="e">
        <f>+B31*C31</f>
        <v>#DIV/0!</v>
      </c>
      <c r="E31" s="33" t="e">
        <f>+D31</f>
        <v>#DIV/0!</v>
      </c>
    </row>
    <row r="32" spans="1:10" x14ac:dyDescent="0.35">
      <c r="A32" t="s">
        <v>27</v>
      </c>
      <c r="B32" s="21" t="e">
        <f>B31-(+B6/B2)</f>
        <v>#DIV/0!</v>
      </c>
      <c r="C32" s="26">
        <f>+C31</f>
        <v>0</v>
      </c>
      <c r="D32" s="9" t="e">
        <f>+B32*C32</f>
        <v>#DIV/0!</v>
      </c>
      <c r="E32" s="14"/>
    </row>
    <row r="33" spans="1:6" x14ac:dyDescent="0.35">
      <c r="A33" t="s">
        <v>28</v>
      </c>
      <c r="B33" s="18" t="e">
        <f>+B31-B32</f>
        <v>#DIV/0!</v>
      </c>
      <c r="C33" s="26">
        <f>+C32</f>
        <v>0</v>
      </c>
      <c r="D33" s="9" t="e">
        <f>+B33*C33</f>
        <v>#DIV/0!</v>
      </c>
      <c r="E33" s="14"/>
    </row>
    <row r="34" spans="1:6" x14ac:dyDescent="0.35">
      <c r="B34" s="18"/>
      <c r="C34" s="26"/>
      <c r="D34" s="36"/>
      <c r="E34" s="13"/>
    </row>
    <row r="35" spans="1:6" x14ac:dyDescent="0.35">
      <c r="A35" t="s">
        <v>13</v>
      </c>
      <c r="B35" s="18" t="e">
        <f>+B32*C32/C35</f>
        <v>#DIV/0!</v>
      </c>
      <c r="C35" s="26">
        <f>+B2-B1</f>
        <v>0</v>
      </c>
      <c r="D35" s="36" t="e">
        <f>+B35*C35</f>
        <v>#DIV/0!</v>
      </c>
      <c r="E35" s="13"/>
      <c r="F35" s="1"/>
    </row>
    <row r="36" spans="1:6" x14ac:dyDescent="0.35">
      <c r="B36" s="18"/>
      <c r="C36" s="9"/>
      <c r="D36" s="38"/>
      <c r="E36" s="39"/>
    </row>
    <row r="37" spans="1:6" ht="15" thickBot="1" x14ac:dyDescent="0.4">
      <c r="A37" t="s">
        <v>6</v>
      </c>
      <c r="B37" s="23"/>
      <c r="C37" s="24"/>
      <c r="D37" s="37" t="e">
        <f>+D33+D35</f>
        <v>#DIV/0!</v>
      </c>
      <c r="E37" s="34" t="e">
        <f>+E31</f>
        <v>#DIV/0!</v>
      </c>
      <c r="F37" s="1" t="e">
        <f>+D37-E37</f>
        <v>#DIV/0!</v>
      </c>
    </row>
    <row r="39" spans="1:6" x14ac:dyDescent="0.35">
      <c r="D39" s="2"/>
    </row>
    <row r="42" spans="1:6" x14ac:dyDescent="0.35">
      <c r="A42" s="1"/>
      <c r="B42" s="1"/>
      <c r="C42" s="1"/>
      <c r="D42" s="1"/>
    </row>
    <row r="43" spans="1:6" x14ac:dyDescent="0.35">
      <c r="A43" s="1"/>
      <c r="B43" s="1"/>
      <c r="C43" s="1"/>
      <c r="D43" s="1"/>
    </row>
    <row r="44" spans="1:6" x14ac:dyDescent="0.35">
      <c r="A44" s="1"/>
      <c r="B44" s="1"/>
      <c r="C44" s="1"/>
      <c r="D44" s="1"/>
    </row>
    <row r="45" spans="1:6" x14ac:dyDescent="0.35">
      <c r="A45" s="1"/>
      <c r="B45" s="1"/>
      <c r="C45" s="1"/>
      <c r="D45" s="1"/>
    </row>
    <row r="46" spans="1:6" x14ac:dyDescent="0.35">
      <c r="A46" s="1"/>
      <c r="B46" s="1"/>
      <c r="C46" s="1"/>
      <c r="D46" s="1"/>
    </row>
  </sheetData>
  <sheetProtection sheet="1" objects="1" scenarios="1"/>
  <mergeCells count="4">
    <mergeCell ref="B11:D11"/>
    <mergeCell ref="B30:D30"/>
    <mergeCell ref="A9:F10"/>
    <mergeCell ref="A7:F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8DA5-A788-4949-8B39-CC2F8D91544E}">
  <dimension ref="A1:I56"/>
  <sheetViews>
    <sheetView workbookViewId="0">
      <selection activeCell="B1" sqref="B1:B9"/>
    </sheetView>
  </sheetViews>
  <sheetFormatPr defaultRowHeight="14.5" x14ac:dyDescent="0.35"/>
  <cols>
    <col min="1" max="1" width="39.1796875" customWidth="1"/>
    <col min="2" max="2" width="15.6328125" customWidth="1"/>
    <col min="3" max="3" width="10.453125" customWidth="1"/>
    <col min="4" max="5" width="12.36328125" customWidth="1"/>
    <col min="6" max="6" width="7.26953125" customWidth="1"/>
    <col min="7" max="8" width="10.1796875" style="1" bestFit="1" customWidth="1"/>
    <col min="9" max="9" width="9.08984375" style="1" bestFit="1" customWidth="1"/>
  </cols>
  <sheetData>
    <row r="1" spans="1:7" x14ac:dyDescent="0.35">
      <c r="A1" t="s">
        <v>0</v>
      </c>
      <c r="B1" s="29"/>
    </row>
    <row r="2" spans="1:7" x14ac:dyDescent="0.35">
      <c r="A2" t="s">
        <v>23</v>
      </c>
      <c r="B2" s="30"/>
      <c r="G2" s="53">
        <v>45029</v>
      </c>
    </row>
    <row r="3" spans="1:7" x14ac:dyDescent="0.35">
      <c r="A3" t="s">
        <v>25</v>
      </c>
      <c r="B3" s="29"/>
      <c r="C3" t="s">
        <v>60</v>
      </c>
    </row>
    <row r="4" spans="1:7" x14ac:dyDescent="0.35">
      <c r="A4" s="41" t="s">
        <v>22</v>
      </c>
      <c r="B4" s="84"/>
      <c r="C4" s="45"/>
      <c r="D4" s="45"/>
      <c r="E4" s="46"/>
    </row>
    <row r="5" spans="1:7" x14ac:dyDescent="0.35">
      <c r="A5" s="89" t="s">
        <v>44</v>
      </c>
      <c r="B5" s="48"/>
      <c r="C5" t="s">
        <v>52</v>
      </c>
      <c r="E5" s="90"/>
    </row>
    <row r="6" spans="1:7" x14ac:dyDescent="0.35">
      <c r="A6" s="41" t="s">
        <v>43</v>
      </c>
      <c r="B6" s="84"/>
      <c r="C6" s="45"/>
      <c r="D6" s="45"/>
      <c r="E6" s="46"/>
    </row>
    <row r="7" spans="1:7" x14ac:dyDescent="0.35">
      <c r="A7" s="89" t="s">
        <v>46</v>
      </c>
      <c r="B7" s="48"/>
      <c r="D7" s="91"/>
      <c r="E7" s="92"/>
    </row>
    <row r="8" spans="1:7" x14ac:dyDescent="0.35">
      <c r="A8" s="41" t="s">
        <v>45</v>
      </c>
      <c r="B8" s="84"/>
      <c r="C8" s="85" t="s">
        <v>53</v>
      </c>
      <c r="D8" s="85"/>
      <c r="E8" s="86"/>
    </row>
    <row r="9" spans="1:7" x14ac:dyDescent="0.35">
      <c r="A9" s="89" t="s">
        <v>48</v>
      </c>
      <c r="B9" s="48"/>
      <c r="D9" s="91"/>
      <c r="E9" s="92"/>
    </row>
    <row r="10" spans="1:7" x14ac:dyDescent="0.35">
      <c r="A10" s="41" t="s">
        <v>47</v>
      </c>
      <c r="B10" s="84"/>
      <c r="C10" s="85" t="s">
        <v>54</v>
      </c>
      <c r="D10" s="85"/>
      <c r="E10" s="86"/>
    </row>
    <row r="11" spans="1:7" x14ac:dyDescent="0.35">
      <c r="A11" s="43" t="s">
        <v>49</v>
      </c>
      <c r="B11" s="49"/>
      <c r="C11" s="38"/>
      <c r="D11" s="87"/>
      <c r="E11" s="88"/>
    </row>
    <row r="12" spans="1:7" x14ac:dyDescent="0.35">
      <c r="A12" s="93" t="s">
        <v>50</v>
      </c>
      <c r="B12" s="94"/>
      <c r="C12" s="95" t="s">
        <v>55</v>
      </c>
      <c r="D12" s="95"/>
      <c r="E12" s="96"/>
    </row>
    <row r="13" spans="1:7" x14ac:dyDescent="0.35">
      <c r="A13" s="93" t="s">
        <v>80</v>
      </c>
      <c r="B13" s="97">
        <f>B1-B3-B5-B7-B9-B11</f>
        <v>0</v>
      </c>
      <c r="C13" s="95" t="s">
        <v>52</v>
      </c>
      <c r="D13" s="95"/>
      <c r="E13" s="96"/>
    </row>
    <row r="14" spans="1:7" x14ac:dyDescent="0.35">
      <c r="A14" s="100" t="s">
        <v>51</v>
      </c>
      <c r="B14" s="100"/>
      <c r="C14" s="100"/>
      <c r="D14" s="100"/>
      <c r="E14" s="100"/>
      <c r="F14" s="100"/>
    </row>
    <row r="15" spans="1:7" x14ac:dyDescent="0.35">
      <c r="A15" s="100"/>
      <c r="B15" s="100"/>
      <c r="C15" s="100"/>
      <c r="D15" s="100"/>
      <c r="E15" s="100"/>
      <c r="F15" s="100"/>
    </row>
    <row r="16" spans="1:7" ht="44" thickBot="1" x14ac:dyDescent="0.4">
      <c r="B16" s="98" t="s">
        <v>14</v>
      </c>
      <c r="C16" s="98"/>
      <c r="D16" s="98"/>
      <c r="E16" s="10" t="s">
        <v>15</v>
      </c>
    </row>
    <row r="17" spans="1:5" ht="29" x14ac:dyDescent="0.35">
      <c r="B17" s="16" t="s">
        <v>1</v>
      </c>
      <c r="C17" s="17" t="s">
        <v>3</v>
      </c>
      <c r="D17" s="4" t="s">
        <v>2</v>
      </c>
      <c r="E17" s="11" t="s">
        <v>2</v>
      </c>
    </row>
    <row r="18" spans="1:5" x14ac:dyDescent="0.35">
      <c r="B18" s="5"/>
      <c r="D18" s="6"/>
      <c r="E18" s="12"/>
    </row>
    <row r="19" spans="1:5" x14ac:dyDescent="0.35">
      <c r="A19" t="s">
        <v>61</v>
      </c>
      <c r="B19" s="18" t="e">
        <f>B4/B1</f>
        <v>#DIV/0!</v>
      </c>
      <c r="C19" s="26">
        <f>B3</f>
        <v>0</v>
      </c>
      <c r="D19" s="7" t="e">
        <f>+B19*C19</f>
        <v>#DIV/0!</v>
      </c>
      <c r="E19" s="13" t="e">
        <f>+D19</f>
        <v>#DIV/0!</v>
      </c>
    </row>
    <row r="20" spans="1:5" x14ac:dyDescent="0.35">
      <c r="B20" s="5"/>
      <c r="D20" s="6"/>
      <c r="E20" s="12"/>
    </row>
    <row r="21" spans="1:5" x14ac:dyDescent="0.35">
      <c r="A21" t="s">
        <v>7</v>
      </c>
      <c r="B21" s="18" t="e">
        <f>+B4/B1</f>
        <v>#DIV/0!</v>
      </c>
      <c r="C21" s="26">
        <f>IF(B3&gt;B5,0,B5-B3)</f>
        <v>0</v>
      </c>
      <c r="D21" s="7" t="e">
        <f>+B21*C21</f>
        <v>#DIV/0!</v>
      </c>
      <c r="E21" s="13" t="e">
        <f>+D21</f>
        <v>#DIV/0!</v>
      </c>
    </row>
    <row r="22" spans="1:5" x14ac:dyDescent="0.35">
      <c r="A22" t="s">
        <v>9</v>
      </c>
      <c r="B22" s="19" t="e">
        <f>B21-(+B4-D19)/(B2-B3)</f>
        <v>#DIV/0!</v>
      </c>
      <c r="C22" s="27">
        <f>+C21</f>
        <v>0</v>
      </c>
      <c r="D22" s="20" t="e">
        <f>+B22*C22</f>
        <v>#DIV/0!</v>
      </c>
      <c r="E22" s="14"/>
    </row>
    <row r="23" spans="1:5" x14ac:dyDescent="0.35">
      <c r="A23" t="s">
        <v>11</v>
      </c>
      <c r="B23" s="21" t="e">
        <f>+B21-B22</f>
        <v>#DIV/0!</v>
      </c>
      <c r="C23" s="26">
        <f>+C22</f>
        <v>0</v>
      </c>
      <c r="D23" s="22" t="e">
        <f>+B23*C23</f>
        <v>#DIV/0!</v>
      </c>
      <c r="E23" s="14"/>
    </row>
    <row r="24" spans="1:5" x14ac:dyDescent="0.35">
      <c r="B24" s="21"/>
      <c r="C24" s="26"/>
      <c r="D24" s="22"/>
      <c r="E24" s="14"/>
    </row>
    <row r="25" spans="1:5" x14ac:dyDescent="0.35">
      <c r="A25" t="s">
        <v>40</v>
      </c>
      <c r="B25" s="18" t="e">
        <f>B6/B1</f>
        <v>#DIV/0!</v>
      </c>
      <c r="C25" s="26">
        <f>IF(B3&gt;(B5+B7),-B5+B3+B7,B7)</f>
        <v>0</v>
      </c>
      <c r="D25" s="7" t="e">
        <f>+B25*C25</f>
        <v>#DIV/0!</v>
      </c>
      <c r="E25" s="13" t="e">
        <f>+D25</f>
        <v>#DIV/0!</v>
      </c>
    </row>
    <row r="26" spans="1:5" x14ac:dyDescent="0.35">
      <c r="A26" t="s">
        <v>10</v>
      </c>
      <c r="B26" s="19" t="e">
        <f>+B25-((D22+(B25*(B1-B5)))/(B2-B5))</f>
        <v>#DIV/0!</v>
      </c>
      <c r="C26" s="27">
        <f>+C25</f>
        <v>0</v>
      </c>
      <c r="D26" s="20" t="e">
        <f>+B26*C26</f>
        <v>#DIV/0!</v>
      </c>
      <c r="E26" s="14"/>
    </row>
    <row r="27" spans="1:5" x14ac:dyDescent="0.35">
      <c r="A27" t="s">
        <v>56</v>
      </c>
      <c r="B27" s="18" t="e">
        <f>+B25-B26</f>
        <v>#DIV/0!</v>
      </c>
      <c r="C27" s="26">
        <f>+C26</f>
        <v>0</v>
      </c>
      <c r="D27" s="22" t="e">
        <f>+B27*C27</f>
        <v>#DIV/0!</v>
      </c>
      <c r="E27" s="14"/>
    </row>
    <row r="28" spans="1:5" x14ac:dyDescent="0.35">
      <c r="B28" s="21"/>
      <c r="C28" s="26"/>
      <c r="D28" s="22"/>
      <c r="E28" s="14"/>
    </row>
    <row r="29" spans="1:5" x14ac:dyDescent="0.35">
      <c r="A29" t="s">
        <v>41</v>
      </c>
      <c r="B29" s="18">
        <f>IF(OR(B8="",B8=0),0,B8/B1)</f>
        <v>0</v>
      </c>
      <c r="C29" s="26">
        <f>IF(OR(B9="",B9=0),B1-C19-C21-C25,B9)</f>
        <v>0</v>
      </c>
      <c r="D29" s="7">
        <f>+B29*C29</f>
        <v>0</v>
      </c>
      <c r="E29" s="13">
        <f>+D29</f>
        <v>0</v>
      </c>
    </row>
    <row r="30" spans="1:5" x14ac:dyDescent="0.35">
      <c r="A30" t="s">
        <v>10</v>
      </c>
      <c r="B30" s="19">
        <f>IF(B29=0,0,B29-((D22+D26+(B29*(B1-B5-B7)))/(B2-B5-B7)))</f>
        <v>0</v>
      </c>
      <c r="C30" s="27">
        <f>+C29</f>
        <v>0</v>
      </c>
      <c r="D30" s="20">
        <f>+B30*C30</f>
        <v>0</v>
      </c>
      <c r="E30" s="14"/>
    </row>
    <row r="31" spans="1:5" x14ac:dyDescent="0.35">
      <c r="A31" t="s">
        <v>57</v>
      </c>
      <c r="B31" s="18">
        <f>+B29-B30</f>
        <v>0</v>
      </c>
      <c r="C31" s="26">
        <f>+C30</f>
        <v>0</v>
      </c>
      <c r="D31" s="22">
        <f>+B31*C31</f>
        <v>0</v>
      </c>
      <c r="E31" s="14"/>
    </row>
    <row r="32" spans="1:5" x14ac:dyDescent="0.35">
      <c r="B32" s="21"/>
      <c r="C32" s="26"/>
      <c r="D32" s="22"/>
      <c r="E32" s="14"/>
    </row>
    <row r="33" spans="1:6" x14ac:dyDescent="0.35">
      <c r="A33" t="s">
        <v>42</v>
      </c>
      <c r="B33" s="18">
        <f>IF(OR(B12="",B12=0),0,B10/B1)</f>
        <v>0</v>
      </c>
      <c r="C33" s="26">
        <f>IF(OR(B11="",B11=0),B1-C19-C21-C25-C29,B11)</f>
        <v>0</v>
      </c>
      <c r="D33" s="7">
        <f>+B33*C33</f>
        <v>0</v>
      </c>
      <c r="E33" s="13">
        <f>+D33</f>
        <v>0</v>
      </c>
    </row>
    <row r="34" spans="1:6" x14ac:dyDescent="0.35">
      <c r="A34" t="s">
        <v>10</v>
      </c>
      <c r="B34" s="19">
        <f>IF(B33=0,0,+B33-((D22+D26+D30+(B33*(B1-B5-B7-B9)))/(B2-B5-B7-B9)))</f>
        <v>0</v>
      </c>
      <c r="C34" s="27">
        <f>+C33</f>
        <v>0</v>
      </c>
      <c r="D34" s="20">
        <f>+B34*C34</f>
        <v>0</v>
      </c>
      <c r="E34" s="14"/>
    </row>
    <row r="35" spans="1:6" x14ac:dyDescent="0.35">
      <c r="A35" t="s">
        <v>58</v>
      </c>
      <c r="B35" s="18">
        <f>+B33-B34</f>
        <v>0</v>
      </c>
      <c r="C35" s="26">
        <f>+C34</f>
        <v>0</v>
      </c>
      <c r="D35" s="22">
        <f>+B35*C35</f>
        <v>0</v>
      </c>
      <c r="E35" s="14"/>
    </row>
    <row r="36" spans="1:6" x14ac:dyDescent="0.35">
      <c r="B36" s="18"/>
      <c r="C36" s="26"/>
      <c r="D36" s="22"/>
      <c r="E36" s="14"/>
    </row>
    <row r="37" spans="1:6" x14ac:dyDescent="0.35">
      <c r="A37" t="s">
        <v>64</v>
      </c>
      <c r="B37" s="18">
        <f>IF(OR(B12="",B12=0),0,B12/B1)</f>
        <v>0</v>
      </c>
      <c r="C37" s="26">
        <f>B1-C27-C31-C35-C23-C19</f>
        <v>0</v>
      </c>
      <c r="D37" s="7">
        <f>+B37*C37</f>
        <v>0</v>
      </c>
      <c r="E37" s="13">
        <f>+D37</f>
        <v>0</v>
      </c>
    </row>
    <row r="38" spans="1:6" x14ac:dyDescent="0.35">
      <c r="A38" t="s">
        <v>10</v>
      </c>
      <c r="B38" s="19">
        <f>IF(B37=0,0,+B37-((D22+D26+D30+D34+(B37*(B1-B5-B7-B9-B11-B3)))/(B2-B5-B7-B9-B11-B3)))</f>
        <v>0</v>
      </c>
      <c r="C38" s="27">
        <f>+C37</f>
        <v>0</v>
      </c>
      <c r="D38" s="20">
        <f>+B38*C38</f>
        <v>0</v>
      </c>
      <c r="E38" s="14"/>
    </row>
    <row r="39" spans="1:6" x14ac:dyDescent="0.35">
      <c r="A39" t="s">
        <v>59</v>
      </c>
      <c r="B39" s="18">
        <f>+B37-B38</f>
        <v>0</v>
      </c>
      <c r="C39" s="26">
        <f>+C38</f>
        <v>0</v>
      </c>
      <c r="D39" s="22">
        <f>+B39*C39</f>
        <v>0</v>
      </c>
      <c r="E39" s="14"/>
    </row>
    <row r="40" spans="1:6" x14ac:dyDescent="0.35">
      <c r="B40" s="18"/>
      <c r="C40" s="26"/>
      <c r="D40" s="22"/>
      <c r="E40" s="14"/>
    </row>
    <row r="41" spans="1:6" x14ac:dyDescent="0.35">
      <c r="A41" t="s">
        <v>13</v>
      </c>
      <c r="B41" s="18" t="e">
        <f>+D38+D34+D30+D26+D22</f>
        <v>#DIV/0!</v>
      </c>
      <c r="C41" s="26">
        <f>+B2-B1</f>
        <v>0</v>
      </c>
      <c r="D41" s="7" t="e">
        <f>+B41*C41</f>
        <v>#DIV/0!</v>
      </c>
      <c r="E41" s="13"/>
    </row>
    <row r="42" spans="1:6" x14ac:dyDescent="0.35">
      <c r="B42" s="18"/>
      <c r="C42" s="9"/>
      <c r="D42" s="6"/>
      <c r="E42" s="12"/>
    </row>
    <row r="43" spans="1:6" ht="15" thickBot="1" x14ac:dyDescent="0.4">
      <c r="A43" t="s">
        <v>6</v>
      </c>
      <c r="B43" s="23"/>
      <c r="C43" s="24"/>
      <c r="D43" s="25" t="e">
        <f>+D23+D27+D41+D31+D35+D39+D19</f>
        <v>#DIV/0!</v>
      </c>
      <c r="E43" s="15" t="e">
        <f>+E21+E25+E29+E33+E37+E19</f>
        <v>#DIV/0!</v>
      </c>
      <c r="F43" s="1" t="e">
        <f>+D43-E43</f>
        <v>#DIV/0!</v>
      </c>
    </row>
    <row r="44" spans="1:6" x14ac:dyDescent="0.35">
      <c r="B44" s="3"/>
      <c r="C44" s="1"/>
      <c r="D44" s="3"/>
      <c r="E44" s="3"/>
      <c r="F44" s="8" t="e">
        <f>+B41-IF(B39=0,IF(B35=0,B31,B35),B39)</f>
        <v>#DIV/0!</v>
      </c>
    </row>
    <row r="45" spans="1:6" x14ac:dyDescent="0.35">
      <c r="A45" t="s">
        <v>16</v>
      </c>
    </row>
    <row r="46" spans="1:6" x14ac:dyDescent="0.35">
      <c r="B46" s="3"/>
      <c r="C46" s="1"/>
      <c r="D46" s="3"/>
      <c r="E46" s="3"/>
    </row>
    <row r="47" spans="1:6" ht="44" thickBot="1" x14ac:dyDescent="0.4">
      <c r="B47" s="99" t="s">
        <v>14</v>
      </c>
      <c r="C47" s="99"/>
      <c r="D47" s="99"/>
      <c r="E47" s="10" t="s">
        <v>15</v>
      </c>
    </row>
    <row r="48" spans="1:6" x14ac:dyDescent="0.35">
      <c r="A48" t="s">
        <v>8</v>
      </c>
      <c r="B48" s="31" t="e">
        <f>MAX(B4,B6,B8,B10,B12)/B1</f>
        <v>#DIV/0!</v>
      </c>
      <c r="C48" s="32">
        <f>B1</f>
        <v>0</v>
      </c>
      <c r="D48" s="35" t="e">
        <f>+B48*C48</f>
        <v>#DIV/0!</v>
      </c>
      <c r="E48" s="33" t="e">
        <f>+D48</f>
        <v>#DIV/0!</v>
      </c>
    </row>
    <row r="49" spans="1:6" x14ac:dyDescent="0.35">
      <c r="A49" t="s">
        <v>27</v>
      </c>
      <c r="B49" s="21" t="e">
        <f>B48-(MAX(B4,B6,B8,B10,B12)/B2)</f>
        <v>#DIV/0!</v>
      </c>
      <c r="C49" s="26">
        <f>+C48</f>
        <v>0</v>
      </c>
      <c r="D49" s="9" t="e">
        <f>+B49*C49</f>
        <v>#DIV/0!</v>
      </c>
      <c r="E49" s="14"/>
    </row>
    <row r="50" spans="1:6" x14ac:dyDescent="0.35">
      <c r="A50" t="s">
        <v>28</v>
      </c>
      <c r="B50" s="18" t="e">
        <f>+B48-B49</f>
        <v>#DIV/0!</v>
      </c>
      <c r="C50" s="26">
        <f>+C49</f>
        <v>0</v>
      </c>
      <c r="D50" s="9" t="e">
        <f>+B50*C50</f>
        <v>#DIV/0!</v>
      </c>
      <c r="E50" s="14"/>
    </row>
    <row r="51" spans="1:6" x14ac:dyDescent="0.35">
      <c r="B51" s="18"/>
      <c r="C51" s="26"/>
      <c r="D51" s="36"/>
      <c r="E51" s="13"/>
    </row>
    <row r="52" spans="1:6" x14ac:dyDescent="0.35">
      <c r="A52" t="s">
        <v>13</v>
      </c>
      <c r="B52" s="18" t="e">
        <f>+B49*C49/C52</f>
        <v>#DIV/0!</v>
      </c>
      <c r="C52" s="26">
        <f>+B2-B1</f>
        <v>0</v>
      </c>
      <c r="D52" s="36" t="e">
        <f>+B52*C52</f>
        <v>#DIV/0!</v>
      </c>
      <c r="E52" s="13"/>
      <c r="F52" s="1"/>
    </row>
    <row r="53" spans="1:6" x14ac:dyDescent="0.35">
      <c r="B53" s="18"/>
      <c r="C53" s="9"/>
      <c r="D53" s="38"/>
      <c r="E53" s="39"/>
    </row>
    <row r="54" spans="1:6" ht="15" thickBot="1" x14ac:dyDescent="0.4">
      <c r="A54" t="s">
        <v>6</v>
      </c>
      <c r="B54" s="23"/>
      <c r="C54" s="24"/>
      <c r="D54" s="37" t="e">
        <f>+D50+D52</f>
        <v>#DIV/0!</v>
      </c>
      <c r="E54" s="34" t="e">
        <f>+E48</f>
        <v>#DIV/0!</v>
      </c>
      <c r="F54" s="1" t="e">
        <f>+D54-E54</f>
        <v>#DIV/0!</v>
      </c>
    </row>
    <row r="56" spans="1:6" x14ac:dyDescent="0.35">
      <c r="D56" s="2"/>
    </row>
  </sheetData>
  <sheetProtection sheet="1" objects="1" scenarios="1"/>
  <mergeCells count="3">
    <mergeCell ref="B16:D16"/>
    <mergeCell ref="B47:D47"/>
    <mergeCell ref="A14:F15"/>
  </mergeCells>
  <phoneticPr fontId="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8830-CC10-4552-81D7-9BEDBC7AD99B}">
  <dimension ref="A1:J38"/>
  <sheetViews>
    <sheetView tabSelected="1" topLeftCell="A11" workbookViewId="0">
      <selection activeCell="B12" sqref="B12"/>
    </sheetView>
  </sheetViews>
  <sheetFormatPr defaultRowHeight="14.5" x14ac:dyDescent="0.35"/>
  <cols>
    <col min="1" max="1" width="37.08984375" customWidth="1"/>
    <col min="2" max="2" width="15.6328125" customWidth="1"/>
    <col min="3" max="4" width="10.453125" customWidth="1"/>
    <col min="5" max="5" width="12.36328125" customWidth="1"/>
    <col min="6" max="6" width="13.90625" customWidth="1"/>
    <col min="7" max="7" width="6.90625" bestFit="1" customWidth="1"/>
    <col min="8" max="9" width="10.1796875" style="52" bestFit="1" customWidth="1"/>
    <col min="10" max="10" width="9.08984375" style="52" bestFit="1" customWidth="1"/>
  </cols>
  <sheetData>
    <row r="1" spans="1:8" x14ac:dyDescent="0.35">
      <c r="A1" t="s">
        <v>0</v>
      </c>
      <c r="B1" s="29"/>
    </row>
    <row r="2" spans="1:8" x14ac:dyDescent="0.35">
      <c r="A2" t="s">
        <v>23</v>
      </c>
      <c r="B2" s="30"/>
      <c r="H2" s="53">
        <v>45029</v>
      </c>
    </row>
    <row r="3" spans="1:8" x14ac:dyDescent="0.35">
      <c r="A3" t="s">
        <v>65</v>
      </c>
      <c r="B3" s="44"/>
    </row>
    <row r="4" spans="1:8" x14ac:dyDescent="0.35">
      <c r="A4" s="41" t="s">
        <v>66</v>
      </c>
      <c r="B4" s="42"/>
      <c r="C4" s="101"/>
      <c r="D4" s="101"/>
      <c r="E4" s="101"/>
      <c r="F4" s="102"/>
    </row>
    <row r="5" spans="1:8" x14ac:dyDescent="0.35">
      <c r="A5" s="43" t="s">
        <v>68</v>
      </c>
      <c r="B5" s="51"/>
      <c r="C5" s="54" t="s">
        <v>69</v>
      </c>
      <c r="D5" s="54"/>
      <c r="E5" s="54"/>
      <c r="F5" s="55"/>
    </row>
    <row r="6" spans="1:8" x14ac:dyDescent="0.35">
      <c r="A6" s="100" t="s">
        <v>67</v>
      </c>
      <c r="B6" s="100"/>
      <c r="C6" s="100"/>
      <c r="D6" s="100"/>
      <c r="E6" s="100"/>
      <c r="F6" s="100"/>
      <c r="G6" s="100"/>
    </row>
    <row r="7" spans="1:8" x14ac:dyDescent="0.35">
      <c r="A7" s="100"/>
      <c r="B7" s="100"/>
      <c r="C7" s="100"/>
      <c r="D7" s="100"/>
      <c r="E7" s="100"/>
      <c r="F7" s="100"/>
      <c r="G7" s="100"/>
    </row>
    <row r="8" spans="1:8" x14ac:dyDescent="0.35">
      <c r="A8" s="47"/>
      <c r="B8" s="47"/>
      <c r="C8" s="47"/>
      <c r="D8" s="47"/>
      <c r="E8" s="47"/>
      <c r="F8" s="47"/>
      <c r="G8" s="47"/>
    </row>
    <row r="9" spans="1:8" ht="15" thickBot="1" x14ac:dyDescent="0.4">
      <c r="B9" s="98"/>
      <c r="C9" s="98"/>
      <c r="D9" s="98"/>
      <c r="E9" s="98"/>
      <c r="F9" s="10"/>
    </row>
    <row r="10" spans="1:8" ht="29" x14ac:dyDescent="0.35">
      <c r="B10" s="56" t="s">
        <v>1</v>
      </c>
      <c r="C10" s="57" t="s">
        <v>3</v>
      </c>
      <c r="D10" s="57" t="s">
        <v>72</v>
      </c>
      <c r="E10" s="4" t="s">
        <v>71</v>
      </c>
      <c r="F10" s="11" t="s">
        <v>73</v>
      </c>
    </row>
    <row r="11" spans="1:8" x14ac:dyDescent="0.35">
      <c r="B11" s="5"/>
      <c r="E11" s="6"/>
      <c r="F11" s="12"/>
    </row>
    <row r="12" spans="1:8" x14ac:dyDescent="0.35">
      <c r="A12" t="s">
        <v>61</v>
      </c>
      <c r="B12" s="58" t="e">
        <f>B3/B1</f>
        <v>#DIV/0!</v>
      </c>
      <c r="C12" s="59">
        <f>B4</f>
        <v>0</v>
      </c>
      <c r="D12" s="60" t="e">
        <f>+B12*C12</f>
        <v>#DIV/0!</v>
      </c>
      <c r="E12" s="50"/>
      <c r="F12" s="61" t="e">
        <f>+D12+E12</f>
        <v>#DIV/0!</v>
      </c>
    </row>
    <row r="13" spans="1:8" x14ac:dyDescent="0.35">
      <c r="A13" t="s">
        <v>70</v>
      </c>
      <c r="B13" s="62">
        <f>B5</f>
        <v>0</v>
      </c>
      <c r="C13" s="63"/>
      <c r="D13" s="64">
        <f>+B13</f>
        <v>0</v>
      </c>
      <c r="E13" s="51"/>
      <c r="F13" s="65">
        <f>+D13+E13</f>
        <v>0</v>
      </c>
    </row>
    <row r="14" spans="1:8" x14ac:dyDescent="0.35">
      <c r="A14" t="s">
        <v>74</v>
      </c>
      <c r="B14" s="66"/>
      <c r="C14" s="59"/>
      <c r="D14" s="60" t="e">
        <f t="shared" ref="D14:E14" si="0">+D12+D13</f>
        <v>#DIV/0!</v>
      </c>
      <c r="E14" s="67">
        <f t="shared" si="0"/>
        <v>0</v>
      </c>
      <c r="F14" s="68" t="e">
        <f>SUM(F12:F13)</f>
        <v>#DIV/0!</v>
      </c>
    </row>
    <row r="15" spans="1:8" ht="29" x14ac:dyDescent="0.35">
      <c r="A15" s="69" t="s">
        <v>75</v>
      </c>
      <c r="B15" s="66"/>
      <c r="C15" s="59"/>
      <c r="D15" s="59"/>
      <c r="E15" s="67"/>
      <c r="F15" s="68" t="e">
        <f>+F14/(B2-B1+B4)</f>
        <v>#DIV/0!</v>
      </c>
    </row>
    <row r="16" spans="1:8" x14ac:dyDescent="0.35">
      <c r="B16" s="58"/>
      <c r="C16" s="59"/>
      <c r="D16" s="59"/>
      <c r="E16" s="67"/>
      <c r="F16" s="68"/>
    </row>
    <row r="17" spans="1:7" x14ac:dyDescent="0.35">
      <c r="A17" t="s">
        <v>17</v>
      </c>
      <c r="B17" s="58" t="e">
        <f>B3/B1</f>
        <v>#DIV/0!</v>
      </c>
      <c r="C17" s="59">
        <f>+C12</f>
        <v>0</v>
      </c>
      <c r="D17" s="60" t="e">
        <f>+B17*C17</f>
        <v>#DIV/0!</v>
      </c>
      <c r="E17" s="50"/>
      <c r="F17" s="61" t="e">
        <f>+D17+E17</f>
        <v>#DIV/0!</v>
      </c>
    </row>
    <row r="18" spans="1:7" x14ac:dyDescent="0.35">
      <c r="A18" t="s">
        <v>10</v>
      </c>
      <c r="B18" s="62" t="e">
        <f>B12-+F15</f>
        <v>#DIV/0!</v>
      </c>
      <c r="C18" s="63">
        <f>+C17</f>
        <v>0</v>
      </c>
      <c r="D18" s="64" t="e">
        <f>+B18*C18</f>
        <v>#DIV/0!</v>
      </c>
      <c r="E18" s="51"/>
      <c r="F18" s="65" t="e">
        <f>+D18+E18</f>
        <v>#DIV/0!</v>
      </c>
    </row>
    <row r="19" spans="1:7" x14ac:dyDescent="0.35">
      <c r="A19" t="s">
        <v>59</v>
      </c>
      <c r="B19" s="58" t="e">
        <f>+B17-B18</f>
        <v>#DIV/0!</v>
      </c>
      <c r="C19" s="59">
        <f>+C18</f>
        <v>0</v>
      </c>
      <c r="D19" s="60" t="e">
        <f t="shared" ref="D19" si="1">+D17+D18</f>
        <v>#DIV/0!</v>
      </c>
      <c r="E19" s="67">
        <f t="shared" ref="E19" si="2">+E17+E18</f>
        <v>0</v>
      </c>
      <c r="F19" s="68" t="e">
        <f>SUM(F17:F18)</f>
        <v>#DIV/0!</v>
      </c>
    </row>
    <row r="20" spans="1:7" x14ac:dyDescent="0.35">
      <c r="B20" s="58"/>
      <c r="C20" s="59"/>
      <c r="D20" s="59"/>
      <c r="E20" s="67"/>
      <c r="F20" s="68"/>
    </row>
    <row r="21" spans="1:7" x14ac:dyDescent="0.35">
      <c r="A21" t="s">
        <v>13</v>
      </c>
      <c r="B21" s="58" t="e">
        <f>+F13+F18</f>
        <v>#DIV/0!</v>
      </c>
      <c r="C21" s="59">
        <f>+B2-B1</f>
        <v>0</v>
      </c>
      <c r="D21" s="60" t="e">
        <f>+B21*C21</f>
        <v>#DIV/0!</v>
      </c>
      <c r="E21" s="70"/>
      <c r="F21" s="61" t="e">
        <f>+D21+E21</f>
        <v>#DIV/0!</v>
      </c>
      <c r="G21" s="52" t="e">
        <f>+F21-B19</f>
        <v>#DIV/0!</v>
      </c>
    </row>
    <row r="22" spans="1:7" x14ac:dyDescent="0.35">
      <c r="B22" s="58"/>
      <c r="C22" s="59"/>
      <c r="D22" s="60"/>
      <c r="E22" s="70"/>
      <c r="F22" s="61"/>
    </row>
    <row r="23" spans="1:7" x14ac:dyDescent="0.35">
      <c r="A23" t="s">
        <v>76</v>
      </c>
      <c r="B23" s="58">
        <f>B13</f>
        <v>0</v>
      </c>
      <c r="C23" s="59"/>
      <c r="D23" s="60">
        <f>+B23</f>
        <v>0</v>
      </c>
      <c r="E23" s="70">
        <f>+E13</f>
        <v>0</v>
      </c>
      <c r="F23" s="61">
        <f>+D23+E23</f>
        <v>0</v>
      </c>
    </row>
    <row r="24" spans="1:7" x14ac:dyDescent="0.35">
      <c r="A24" t="s">
        <v>77</v>
      </c>
      <c r="B24" s="58" t="e">
        <f>+B18</f>
        <v>#DIV/0!</v>
      </c>
      <c r="C24" s="59">
        <f>+C18</f>
        <v>0</v>
      </c>
      <c r="D24" s="60" t="e">
        <f>+D18</f>
        <v>#DIV/0!</v>
      </c>
      <c r="E24" s="70">
        <f>+E18</f>
        <v>0</v>
      </c>
      <c r="F24" s="65" t="e">
        <f>+D24+E24</f>
        <v>#DIV/0!</v>
      </c>
    </row>
    <row r="25" spans="1:7" x14ac:dyDescent="0.35">
      <c r="A25" t="s">
        <v>78</v>
      </c>
      <c r="B25" s="58"/>
      <c r="C25" s="59"/>
      <c r="D25" s="60"/>
      <c r="E25" s="70"/>
      <c r="F25" s="61" t="e">
        <f>+F23+F24</f>
        <v>#DIV/0!</v>
      </c>
      <c r="G25" s="52" t="e">
        <f>+F25-F21</f>
        <v>#DIV/0!</v>
      </c>
    </row>
    <row r="26" spans="1:7" ht="15" thickBot="1" x14ac:dyDescent="0.4">
      <c r="B26" s="71"/>
      <c r="C26" s="72"/>
      <c r="D26" s="72"/>
      <c r="E26" s="73"/>
      <c r="F26" s="74"/>
    </row>
    <row r="27" spans="1:7" x14ac:dyDescent="0.35">
      <c r="A27" t="s">
        <v>16</v>
      </c>
    </row>
    <row r="28" spans="1:7" x14ac:dyDescent="0.35">
      <c r="B28" s="75"/>
      <c r="C28" s="52"/>
      <c r="D28" s="52"/>
      <c r="E28" s="75"/>
      <c r="F28" s="75"/>
    </row>
    <row r="29" spans="1:7" ht="44" thickBot="1" x14ac:dyDescent="0.4">
      <c r="B29" s="99" t="s">
        <v>14</v>
      </c>
      <c r="C29" s="99"/>
      <c r="D29" s="99"/>
      <c r="E29" s="99"/>
      <c r="F29" s="10" t="s">
        <v>15</v>
      </c>
    </row>
    <row r="30" spans="1:7" x14ac:dyDescent="0.35">
      <c r="A30" t="s">
        <v>79</v>
      </c>
      <c r="B30" s="76" t="e">
        <f>B3/B1</f>
        <v>#DIV/0!</v>
      </c>
      <c r="C30" s="77">
        <f>B1</f>
        <v>0</v>
      </c>
      <c r="D30" s="77"/>
      <c r="E30" s="78" t="e">
        <f>+B30*C30</f>
        <v>#DIV/0!</v>
      </c>
      <c r="F30" s="79" t="e">
        <f>+E30</f>
        <v>#DIV/0!</v>
      </c>
    </row>
    <row r="31" spans="1:7" x14ac:dyDescent="0.35">
      <c r="A31" t="s">
        <v>27</v>
      </c>
      <c r="B31" s="66" t="e">
        <f>B30-(B3/B2)</f>
        <v>#DIV/0!</v>
      </c>
      <c r="C31" s="59">
        <f>+C30</f>
        <v>0</v>
      </c>
      <c r="D31" s="59"/>
      <c r="E31" s="80" t="e">
        <f>+B31*C31</f>
        <v>#DIV/0!</v>
      </c>
      <c r="F31" s="68"/>
    </row>
    <row r="32" spans="1:7" x14ac:dyDescent="0.35">
      <c r="A32" t="s">
        <v>28</v>
      </c>
      <c r="B32" s="58" t="e">
        <f>+B30-B31</f>
        <v>#DIV/0!</v>
      </c>
      <c r="C32" s="59">
        <f>+C31</f>
        <v>0</v>
      </c>
      <c r="D32" s="59"/>
      <c r="E32" s="80" t="e">
        <f>+B32*C32</f>
        <v>#DIV/0!</v>
      </c>
      <c r="F32" s="68"/>
    </row>
    <row r="33" spans="1:7" x14ac:dyDescent="0.35">
      <c r="B33" s="58"/>
      <c r="C33" s="59"/>
      <c r="D33" s="59"/>
      <c r="E33" s="81"/>
      <c r="F33" s="61"/>
    </row>
    <row r="34" spans="1:7" x14ac:dyDescent="0.35">
      <c r="A34" t="s">
        <v>13</v>
      </c>
      <c r="B34" s="58" t="e">
        <f>+B31*C31/C34</f>
        <v>#DIV/0!</v>
      </c>
      <c r="C34" s="59">
        <f>+B2-B1</f>
        <v>0</v>
      </c>
      <c r="D34" s="59"/>
      <c r="E34" s="81" t="e">
        <f>+B34*C34</f>
        <v>#DIV/0!</v>
      </c>
      <c r="F34" s="61"/>
      <c r="G34" s="52"/>
    </row>
    <row r="35" spans="1:7" x14ac:dyDescent="0.35">
      <c r="B35" s="58"/>
      <c r="C35" s="80"/>
      <c r="D35" s="80"/>
      <c r="E35" s="38"/>
      <c r="F35" s="39"/>
    </row>
    <row r="36" spans="1:7" ht="15" thickBot="1" x14ac:dyDescent="0.4">
      <c r="A36" t="s">
        <v>6</v>
      </c>
      <c r="B36" s="71"/>
      <c r="C36" s="72"/>
      <c r="D36" s="72"/>
      <c r="E36" s="82" t="e">
        <f>+E32+E34</f>
        <v>#DIV/0!</v>
      </c>
      <c r="F36" s="83" t="e">
        <f>+F30</f>
        <v>#DIV/0!</v>
      </c>
      <c r="G36" s="52" t="e">
        <f>+E36-F36</f>
        <v>#DIV/0!</v>
      </c>
    </row>
    <row r="38" spans="1:7" x14ac:dyDescent="0.35">
      <c r="E38" s="2"/>
    </row>
  </sheetData>
  <sheetProtection sheet="1" objects="1" scenarios="1"/>
  <mergeCells count="4">
    <mergeCell ref="C4:F4"/>
    <mergeCell ref="A6:G7"/>
    <mergeCell ref="B9:E9"/>
    <mergeCell ref="B29:E2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Regular </vt:lpstr>
      <vt:lpstr>Short Period</vt:lpstr>
      <vt:lpstr>Mid year Start</vt:lpstr>
      <vt:lpstr>Mid Year Raise</vt:lpstr>
      <vt:lpstr>Mid Year Raises</vt:lpstr>
      <vt:lpstr>Payroll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Rhodes, Rebecca</dc:creator>
  <cp:lastModifiedBy>Rhodes, Rebecca</cp:lastModifiedBy>
  <dcterms:created xsi:type="dcterms:W3CDTF">2021-08-16T17:48:47Z</dcterms:created>
  <dcterms:modified xsi:type="dcterms:W3CDTF">2023-04-13T18:49:39Z</dcterms:modified>
</cp:coreProperties>
</file>